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Informes Mensuales del Pilar Solidario\Excel\"/>
    </mc:Choice>
  </mc:AlternateContent>
  <bookViews>
    <workbookView xWindow="0" yWindow="0" windowWidth="19200" windowHeight="7620" tabRatio="825" firstSheet="1" activeTab="1"/>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VIII" sheetId="13" r:id="rId16"/>
    <sheet name="IX" sheetId="14" r:id="rId17"/>
    <sheet name="XIV" sheetId="15" r:id="rId18"/>
    <sheet name="X" sheetId="16" r:id="rId19"/>
    <sheet name="XI" sheetId="17" r:id="rId20"/>
    <sheet name="XII" sheetId="18" r:id="rId21"/>
    <sheet name="XIII" sheetId="19" r:id="rId22"/>
    <sheet name="Índice BxH" sheetId="22" r:id="rId23"/>
    <sheet name="Concesiones Mensuales BxH" sheetId="25" r:id="rId24"/>
    <sheet name="Solicitudes y Rechazos BxH" sheetId="26" r:id="rId25"/>
    <sheet name="Concesiones Mensuales Regional" sheetId="27" r:id="rId26"/>
    <sheet name="Índice STJ" sheetId="24" r:id="rId27"/>
    <sheet name="Contratación Solicitudes" sheetId="29" r:id="rId28"/>
    <sheet name="Contratación Trámite" sheetId="30" r:id="rId29"/>
    <sheet name="Cotización Solicitudes" sheetId="31" r:id="rId30"/>
    <sheet name="Cotización Trámite" sheetId="32" r:id="rId31"/>
    <sheet name="Subsidios Pagados" sheetId="33" r:id="rId32"/>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6">IX!$B$1:$L$86</definedName>
    <definedName name="_xlnm.Print_Area" localSheetId="12">V!$B$1:$L$99</definedName>
    <definedName name="_xlnm.Print_Area" localSheetId="13">VI!$B$1:$L$89</definedName>
    <definedName name="_xlnm.Print_Area" localSheetId="14">VII!$B$1:$L$82</definedName>
    <definedName name="_xlnm.Print_Area" localSheetId="15">VIII!$B$1:$L$130</definedName>
    <definedName name="_xlnm.Print_Area" localSheetId="18">X!$B$1:$L$82</definedName>
    <definedName name="_xlnm.Print_Area" localSheetId="19">XI!$B$1:$L$42</definedName>
    <definedName name="_xlnm.Print_Area" localSheetId="20">XII!$B$1:$L$44</definedName>
    <definedName name="_xlnm.Print_Area" localSheetId="21">XIII!$B$1:$L$127</definedName>
    <definedName name="_xlnm.Print_Area" localSheetId="17">XIV!$B$1:$L$46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2" l="1"/>
  <c r="N31" i="2"/>
  <c r="M31" i="2"/>
  <c r="L31" i="2"/>
  <c r="K31" i="2"/>
  <c r="J31" i="2"/>
  <c r="I31" i="2"/>
  <c r="G31" i="2"/>
  <c r="F31" i="2"/>
  <c r="D31" i="2"/>
  <c r="C31" i="2"/>
  <c r="H30" i="2"/>
  <c r="I30" i="2" s="1"/>
  <c r="E30" i="2"/>
  <c r="H29" i="2"/>
  <c r="E29" i="2"/>
  <c r="H28" i="2"/>
  <c r="E28" i="2"/>
  <c r="I28" i="2" s="1"/>
  <c r="H27" i="2"/>
  <c r="E27" i="2"/>
  <c r="I27" i="2" s="1"/>
  <c r="H26" i="2"/>
  <c r="E26" i="2"/>
  <c r="I26" i="2" s="1"/>
  <c r="H25" i="2"/>
  <c r="E25" i="2"/>
  <c r="I25" i="2" s="1"/>
  <c r="H24" i="2"/>
  <c r="E24" i="2"/>
  <c r="I24" i="2" s="1"/>
  <c r="H23" i="2"/>
  <c r="E23" i="2"/>
  <c r="I23" i="2" s="1"/>
  <c r="H22" i="2"/>
  <c r="I22" i="2" s="1"/>
  <c r="E22" i="2"/>
  <c r="H21" i="2"/>
  <c r="E21" i="2"/>
  <c r="H20" i="2"/>
  <c r="E20" i="2"/>
  <c r="I20" i="2" s="1"/>
  <c r="H19" i="2"/>
  <c r="E19" i="2"/>
  <c r="I19" i="2" s="1"/>
  <c r="E21" i="19"/>
  <c r="E21" i="18"/>
  <c r="E21" i="17"/>
  <c r="E21" i="16"/>
  <c r="E21" i="15"/>
  <c r="E21" i="14"/>
  <c r="E21" i="13"/>
  <c r="E21" i="12"/>
  <c r="E21" i="11"/>
  <c r="E21" i="10"/>
  <c r="E21" i="9"/>
  <c r="E21" i="8"/>
  <c r="E21" i="7"/>
  <c r="E21" i="1"/>
  <c r="I29" i="2" l="1"/>
  <c r="I21" i="2"/>
  <c r="E45" i="2"/>
  <c r="E34" i="2"/>
  <c r="H35" i="2"/>
  <c r="E36" i="2"/>
  <c r="H37" i="2"/>
  <c r="E38" i="2"/>
  <c r="H39" i="2"/>
  <c r="E42" i="2"/>
  <c r="H43" i="2"/>
  <c r="H40" i="2"/>
  <c r="E43" i="2"/>
  <c r="H32" i="2"/>
  <c r="E35" i="2"/>
  <c r="H36" i="2"/>
  <c r="H38" i="2"/>
  <c r="E33" i="2"/>
  <c r="E39" i="2"/>
  <c r="E41" i="2"/>
  <c r="H34" i="2"/>
  <c r="H42" i="2"/>
  <c r="E32" i="2"/>
  <c r="H33" i="2"/>
  <c r="E37" i="2"/>
  <c r="E40" i="2"/>
  <c r="H41" i="2"/>
  <c r="H45" i="2"/>
  <c r="H117" i="33"/>
  <c r="K78" i="32"/>
  <c r="K79" i="32" s="1"/>
  <c r="H78" i="32"/>
  <c r="H79" i="32" s="1"/>
  <c r="E78" i="32"/>
  <c r="L78" i="32" s="1"/>
  <c r="D78" i="31"/>
  <c r="C78" i="31"/>
  <c r="E77" i="30"/>
  <c r="D77" i="30"/>
  <c r="C77" i="30"/>
  <c r="E82" i="29"/>
  <c r="D82" i="29"/>
  <c r="C82" i="29"/>
  <c r="I43" i="2" l="1"/>
  <c r="I37" i="2"/>
  <c r="I45" i="2"/>
  <c r="I41" i="2"/>
  <c r="I34" i="2"/>
  <c r="I38" i="2"/>
  <c r="I39" i="2"/>
  <c r="I35" i="2"/>
  <c r="I42" i="2"/>
  <c r="I32" i="2"/>
  <c r="I33" i="2"/>
  <c r="I36" i="2"/>
  <c r="I40" i="2"/>
  <c r="L79" i="32"/>
  <c r="E79" i="32"/>
  <c r="I42" i="27" l="1"/>
  <c r="H42" i="27"/>
  <c r="G42" i="27"/>
  <c r="F42" i="27"/>
  <c r="E42" i="27"/>
  <c r="I41" i="27"/>
  <c r="H41" i="27"/>
  <c r="G41" i="27"/>
  <c r="F41" i="27"/>
  <c r="E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D69" i="26"/>
  <c r="C69" i="26"/>
  <c r="H81" i="25"/>
  <c r="G81" i="25"/>
  <c r="F81" i="25"/>
  <c r="E81" i="25"/>
  <c r="D81" i="25"/>
  <c r="C81" i="25"/>
  <c r="M34" i="1" l="1"/>
  <c r="C46" i="2"/>
  <c r="M46" i="2"/>
  <c r="L46" i="2"/>
  <c r="F46" i="2"/>
  <c r="C34" i="1"/>
  <c r="L34" i="1"/>
  <c r="G34" i="1"/>
  <c r="F34" i="1"/>
  <c r="N34" i="1" l="1"/>
  <c r="D34" i="1"/>
  <c r="K34" i="1"/>
  <c r="O34" i="1"/>
  <c r="D46" i="2"/>
  <c r="K46" i="2"/>
  <c r="O46" i="2"/>
  <c r="G46" i="2"/>
  <c r="J34" i="1"/>
  <c r="J46" i="2"/>
  <c r="N46" i="2"/>
  <c r="I80" i="25"/>
  <c r="I81" i="25" s="1"/>
  <c r="J80" i="25"/>
  <c r="J81" i="25" s="1"/>
  <c r="H31" i="1"/>
  <c r="H27" i="1"/>
  <c r="H23" i="1"/>
  <c r="E28" i="1"/>
  <c r="E24" i="1"/>
  <c r="E20" i="1"/>
  <c r="H30" i="1"/>
  <c r="H29" i="1"/>
  <c r="H28" i="1"/>
  <c r="H26" i="1"/>
  <c r="H25" i="1"/>
  <c r="H24" i="1"/>
  <c r="H22" i="1"/>
  <c r="H21" i="1"/>
  <c r="H20" i="1"/>
  <c r="H19" i="1"/>
  <c r="H18" i="1"/>
  <c r="H17" i="1"/>
  <c r="H16" i="1"/>
  <c r="H15" i="1"/>
  <c r="H14" i="1"/>
  <c r="H13" i="1"/>
  <c r="H12" i="1"/>
  <c r="H11" i="1"/>
  <c r="E31" i="1"/>
  <c r="I31" i="1" s="1"/>
  <c r="E30" i="1"/>
  <c r="E29" i="1"/>
  <c r="E27" i="1"/>
  <c r="E26" i="1"/>
  <c r="E25" i="1"/>
  <c r="E23" i="1"/>
  <c r="I23" i="1" s="1"/>
  <c r="E22" i="1"/>
  <c r="E19" i="1"/>
  <c r="E18" i="1"/>
  <c r="E17" i="1"/>
  <c r="E16" i="1"/>
  <c r="E15" i="1"/>
  <c r="E14" i="1"/>
  <c r="E13" i="1"/>
  <c r="E12" i="1"/>
  <c r="E11" i="1"/>
  <c r="I29" i="1" l="1"/>
  <c r="I11" i="1"/>
  <c r="I15" i="1"/>
  <c r="I19" i="1"/>
  <c r="I25" i="1"/>
  <c r="I21" i="1"/>
  <c r="I13" i="1"/>
  <c r="I17" i="1"/>
  <c r="I27" i="1"/>
  <c r="I20" i="1"/>
  <c r="I24" i="1"/>
  <c r="I12" i="1"/>
  <c r="I14" i="1"/>
  <c r="I16" i="1"/>
  <c r="I18" i="1"/>
  <c r="I22" i="1"/>
  <c r="I26" i="1"/>
  <c r="I30" i="1"/>
  <c r="I28" i="1"/>
  <c r="I123" i="19" l="1"/>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I20" i="14"/>
  <c r="E20" i="14"/>
  <c r="I19" i="14"/>
  <c r="E19" i="14"/>
  <c r="I18" i="14"/>
  <c r="E18" i="14"/>
  <c r="I17" i="14"/>
  <c r="E17" i="14"/>
  <c r="I16" i="14"/>
  <c r="E16" i="14"/>
  <c r="I15" i="14"/>
  <c r="E15" i="14"/>
  <c r="I14" i="14"/>
  <c r="E14" i="14"/>
  <c r="I13" i="14"/>
  <c r="E13" i="14"/>
  <c r="I12" i="14"/>
  <c r="E12" i="14"/>
  <c r="I11" i="14"/>
  <c r="E11" i="14"/>
  <c r="I127" i="13"/>
  <c r="E127" i="13"/>
  <c r="I126" i="13"/>
  <c r="E126" i="13"/>
  <c r="I125" i="13"/>
  <c r="E125" i="13"/>
  <c r="I124" i="13"/>
  <c r="E124" i="13"/>
  <c r="I123" i="13"/>
  <c r="E123" i="13"/>
  <c r="I122" i="13"/>
  <c r="E122" i="13"/>
  <c r="I121" i="13"/>
  <c r="E121" i="13"/>
  <c r="I120" i="13"/>
  <c r="E120" i="13"/>
  <c r="I119" i="13"/>
  <c r="E119" i="13"/>
  <c r="I118" i="13"/>
  <c r="E118" i="13"/>
  <c r="I117" i="13"/>
  <c r="E117" i="13"/>
  <c r="I116" i="13"/>
  <c r="E116" i="13"/>
  <c r="I115" i="13"/>
  <c r="E115" i="13"/>
  <c r="I114" i="13"/>
  <c r="E114" i="13"/>
  <c r="I113" i="13"/>
  <c r="E113" i="13"/>
  <c r="I112" i="13"/>
  <c r="E112" i="13"/>
  <c r="I111" i="13"/>
  <c r="E111" i="13"/>
  <c r="I110" i="13"/>
  <c r="E110" i="13"/>
  <c r="I109" i="13"/>
  <c r="E109" i="13"/>
  <c r="I108" i="13"/>
  <c r="E108" i="13"/>
  <c r="I107" i="13"/>
  <c r="E107" i="13"/>
  <c r="I106" i="13"/>
  <c r="E106" i="13"/>
  <c r="I105" i="13"/>
  <c r="E105" i="13"/>
  <c r="I104" i="13"/>
  <c r="E104" i="13"/>
  <c r="I103" i="13"/>
  <c r="E103" i="13"/>
  <c r="I102" i="13"/>
  <c r="E102" i="13"/>
  <c r="I101" i="13"/>
  <c r="E101" i="13"/>
  <c r="I100" i="13"/>
  <c r="E100" i="13"/>
  <c r="I99" i="13"/>
  <c r="E99" i="13"/>
  <c r="I98" i="13"/>
  <c r="E98" i="13"/>
  <c r="I97" i="13"/>
  <c r="E97" i="13"/>
  <c r="I96" i="13"/>
  <c r="E96" i="13"/>
  <c r="I95" i="13"/>
  <c r="E95" i="13"/>
  <c r="I94" i="13"/>
  <c r="E94" i="13"/>
  <c r="I93" i="13"/>
  <c r="E93" i="13"/>
  <c r="I92" i="13"/>
  <c r="E92" i="13"/>
  <c r="I91" i="13"/>
  <c r="E91" i="13"/>
  <c r="I90" i="13"/>
  <c r="E90" i="13"/>
  <c r="I89" i="13"/>
  <c r="E89" i="13"/>
  <c r="I88" i="13"/>
  <c r="E88" i="13"/>
  <c r="I87" i="13"/>
  <c r="E87" i="13"/>
  <c r="I86" i="13"/>
  <c r="E86" i="13"/>
  <c r="I85" i="13"/>
  <c r="E85" i="13"/>
  <c r="I84" i="13"/>
  <c r="E84" i="13"/>
  <c r="I83" i="13"/>
  <c r="E83" i="13"/>
  <c r="I82" i="13"/>
  <c r="E82" i="13"/>
  <c r="I81" i="13"/>
  <c r="E81" i="13"/>
  <c r="K81" i="13" s="1"/>
  <c r="I80" i="13"/>
  <c r="E80" i="13"/>
  <c r="I79" i="13"/>
  <c r="E79" i="13"/>
  <c r="K79" i="13" s="1"/>
  <c r="I78" i="13"/>
  <c r="E78" i="13"/>
  <c r="I77" i="13"/>
  <c r="E77" i="13"/>
  <c r="I76" i="13"/>
  <c r="E76" i="13"/>
  <c r="I75" i="13"/>
  <c r="E75" i="13"/>
  <c r="I74" i="13"/>
  <c r="E74" i="13"/>
  <c r="I64" i="13"/>
  <c r="E64" i="13"/>
  <c r="I63" i="13"/>
  <c r="E63" i="13"/>
  <c r="I62" i="13"/>
  <c r="E62" i="13"/>
  <c r="I61" i="13"/>
  <c r="E61" i="13"/>
  <c r="I60" i="13"/>
  <c r="E60" i="13"/>
  <c r="I59" i="13"/>
  <c r="E59" i="13"/>
  <c r="I58" i="13"/>
  <c r="E58" i="13"/>
  <c r="I57" i="13"/>
  <c r="E57" i="13"/>
  <c r="I56" i="13"/>
  <c r="E56" i="13"/>
  <c r="I55" i="13"/>
  <c r="E55" i="13"/>
  <c r="I54" i="13"/>
  <c r="E54" i="13"/>
  <c r="I53" i="13"/>
  <c r="E53" i="13"/>
  <c r="I52" i="13"/>
  <c r="E52" i="13"/>
  <c r="I51" i="13"/>
  <c r="E51" i="13"/>
  <c r="I50" i="13"/>
  <c r="E50" i="13"/>
  <c r="I49" i="13"/>
  <c r="E49" i="13"/>
  <c r="I48" i="13"/>
  <c r="E48" i="13"/>
  <c r="K48" i="13" s="1"/>
  <c r="I47" i="13"/>
  <c r="E47" i="13"/>
  <c r="I46" i="13"/>
  <c r="E46" i="13"/>
  <c r="I45" i="13"/>
  <c r="E45" i="13"/>
  <c r="I44" i="13"/>
  <c r="E44"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K57" i="11" s="1"/>
  <c r="I56" i="11"/>
  <c r="E56" i="11"/>
  <c r="I55" i="11"/>
  <c r="E55" i="11"/>
  <c r="I54" i="11"/>
  <c r="E54" i="11"/>
  <c r="I53" i="11"/>
  <c r="E53" i="11"/>
  <c r="I43" i="11"/>
  <c r="E43" i="11"/>
  <c r="I42" i="11"/>
  <c r="E42" i="11"/>
  <c r="K42" i="11" s="1"/>
  <c r="I41" i="11"/>
  <c r="E41" i="11"/>
  <c r="I40" i="11"/>
  <c r="E40" i="11"/>
  <c r="I39" i="11"/>
  <c r="E39" i="11"/>
  <c r="I38" i="11"/>
  <c r="E38" i="11"/>
  <c r="K38" i="11" s="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I20" i="11"/>
  <c r="E20" i="11"/>
  <c r="I19" i="11"/>
  <c r="E19" i="11"/>
  <c r="I18" i="11"/>
  <c r="E18" i="11"/>
  <c r="I17" i="11"/>
  <c r="E17" i="11"/>
  <c r="I16" i="11"/>
  <c r="E16" i="11"/>
  <c r="I15" i="11"/>
  <c r="E15" i="11"/>
  <c r="I14" i="11"/>
  <c r="E14" i="11"/>
  <c r="I13" i="11"/>
  <c r="E13" i="11"/>
  <c r="I12" i="11"/>
  <c r="E12" i="11"/>
  <c r="I11" i="11"/>
  <c r="E11" i="11"/>
  <c r="K14" i="11" l="1"/>
  <c r="K58" i="11"/>
  <c r="K17" i="12"/>
  <c r="K16" i="13"/>
  <c r="K76" i="13"/>
  <c r="K108" i="13"/>
  <c r="K116" i="13"/>
  <c r="K120" i="13"/>
  <c r="K34" i="15"/>
  <c r="K36" i="15"/>
  <c r="K38" i="15"/>
  <c r="K40" i="15"/>
  <c r="K11" i="18"/>
  <c r="K13" i="18"/>
  <c r="K15" i="18"/>
  <c r="K17" i="18"/>
  <c r="K19" i="18"/>
  <c r="K21" i="18"/>
  <c r="K117" i="13"/>
  <c r="K63" i="13"/>
  <c r="K32" i="18"/>
  <c r="K100" i="13"/>
  <c r="K54" i="11"/>
  <c r="K32" i="13"/>
  <c r="K18" i="11"/>
  <c r="K22" i="11"/>
  <c r="K26" i="11"/>
  <c r="K30" i="11"/>
  <c r="K34" i="11"/>
  <c r="K19" i="13"/>
  <c r="K23" i="13"/>
  <c r="K85" i="13"/>
  <c r="K93" i="13"/>
  <c r="K103" i="13"/>
  <c r="K105" i="13"/>
  <c r="K84" i="13"/>
  <c r="K88" i="13"/>
  <c r="K92" i="13"/>
  <c r="K96" i="13"/>
  <c r="K111" i="13"/>
  <c r="K113" i="13"/>
  <c r="K34" i="13"/>
  <c r="K40" i="13"/>
  <c r="K42" i="13"/>
  <c r="K80" i="13"/>
  <c r="K95" i="13"/>
  <c r="K97" i="13"/>
  <c r="K112" i="13"/>
  <c r="K15" i="13"/>
  <c r="K101" i="13"/>
  <c r="K61" i="11"/>
  <c r="K65" i="11"/>
  <c r="K69" i="11"/>
  <c r="K73" i="11"/>
  <c r="K77" i="11"/>
  <c r="K81" i="11"/>
  <c r="K85" i="11"/>
  <c r="K31" i="13"/>
  <c r="K47" i="13"/>
  <c r="K55" i="13"/>
  <c r="K77" i="13"/>
  <c r="K87" i="13"/>
  <c r="K89" i="13"/>
  <c r="K104" i="13"/>
  <c r="K109" i="13"/>
  <c r="K119" i="13"/>
  <c r="K121" i="13"/>
  <c r="K127"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50" i="13"/>
  <c r="K56" i="13"/>
  <c r="K58" i="13"/>
  <c r="K62"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75" i="13"/>
  <c r="K83" i="13"/>
  <c r="K91" i="13"/>
  <c r="K99" i="13"/>
  <c r="K107" i="13"/>
  <c r="K115" i="13"/>
  <c r="K123" i="13"/>
  <c r="K124" i="13"/>
  <c r="K125" i="13"/>
  <c r="K74" i="13"/>
  <c r="K78" i="13"/>
  <c r="K82" i="13"/>
  <c r="K86" i="13"/>
  <c r="K90" i="13"/>
  <c r="K94" i="13"/>
  <c r="K98" i="13"/>
  <c r="K102" i="13"/>
  <c r="K106" i="13"/>
  <c r="K110" i="13"/>
  <c r="K114" i="13"/>
  <c r="K118" i="13"/>
  <c r="K122" i="13"/>
  <c r="K126" i="13"/>
  <c r="K28" i="13"/>
  <c r="K43" i="13"/>
  <c r="K12" i="13"/>
  <c r="K36" i="13"/>
  <c r="K51" i="13"/>
  <c r="K27" i="13"/>
  <c r="K44" i="13"/>
  <c r="K59" i="13"/>
  <c r="K20" i="13"/>
  <c r="K35" i="13"/>
  <c r="K52" i="13"/>
  <c r="K14" i="13"/>
  <c r="K22" i="13"/>
  <c r="K30" i="13"/>
  <c r="K38" i="13"/>
  <c r="K46" i="13"/>
  <c r="K54" i="13"/>
  <c r="K60" i="13"/>
  <c r="K64" i="13"/>
  <c r="K13" i="13"/>
  <c r="K17" i="13"/>
  <c r="K21" i="13"/>
  <c r="K25" i="13"/>
  <c r="K29" i="13"/>
  <c r="K33" i="13"/>
  <c r="K37" i="13"/>
  <c r="K41" i="13"/>
  <c r="K45" i="13"/>
  <c r="K49" i="13"/>
  <c r="K53" i="13"/>
  <c r="K57" i="13"/>
  <c r="K6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H29" i="5"/>
  <c r="G29" i="5"/>
  <c r="D29" i="5"/>
  <c r="C29" i="5"/>
  <c r="I28" i="5"/>
  <c r="K28" i="5" s="1"/>
  <c r="I27" i="5"/>
  <c r="I26" i="5"/>
  <c r="K26" i="5" s="1"/>
  <c r="I25" i="5"/>
  <c r="K25" i="5" s="1"/>
  <c r="H15" i="5"/>
  <c r="G15" i="5"/>
  <c r="D15" i="5"/>
  <c r="C15" i="5"/>
  <c r="I14" i="5"/>
  <c r="E14" i="5"/>
  <c r="I13" i="5"/>
  <c r="E13" i="5"/>
  <c r="I12" i="5"/>
  <c r="E12" i="5"/>
  <c r="I11" i="5"/>
  <c r="E11" i="5"/>
  <c r="I25" i="4"/>
  <c r="H25" i="4"/>
  <c r="E25" i="4"/>
  <c r="I24" i="4"/>
  <c r="H24" i="4"/>
  <c r="E24" i="4"/>
  <c r="I23" i="4"/>
  <c r="H23" i="4"/>
  <c r="E23" i="4"/>
  <c r="I22" i="4"/>
  <c r="H22" i="4"/>
  <c r="E22" i="4"/>
  <c r="I21" i="4"/>
  <c r="H21" i="4"/>
  <c r="E21" i="4"/>
  <c r="I20" i="4"/>
  <c r="H20" i="4"/>
  <c r="E20" i="4"/>
  <c r="I19" i="4"/>
  <c r="H19" i="4"/>
  <c r="E19" i="4"/>
  <c r="I18" i="4"/>
  <c r="H18" i="4"/>
  <c r="E18" i="4"/>
  <c r="I17" i="4"/>
  <c r="H17" i="4"/>
  <c r="E17" i="4"/>
  <c r="I16" i="4"/>
  <c r="H16" i="4"/>
  <c r="E16" i="4"/>
  <c r="I15" i="4"/>
  <c r="H15" i="4"/>
  <c r="E15" i="4"/>
  <c r="I14" i="4"/>
  <c r="H14" i="4"/>
  <c r="E14" i="4"/>
  <c r="I13" i="4"/>
  <c r="H13" i="4"/>
  <c r="E13" i="4"/>
  <c r="I12" i="4"/>
  <c r="H12" i="4"/>
  <c r="E12" i="4"/>
  <c r="I11" i="4"/>
  <c r="H11" i="4"/>
  <c r="E11" i="4"/>
  <c r="I25" i="3"/>
  <c r="H25" i="3"/>
  <c r="E25" i="3"/>
  <c r="I24" i="3"/>
  <c r="H24" i="3"/>
  <c r="E24" i="3"/>
  <c r="I23" i="3"/>
  <c r="H23" i="3"/>
  <c r="E23" i="3"/>
  <c r="I22" i="3"/>
  <c r="H22" i="3"/>
  <c r="E22" i="3"/>
  <c r="I21" i="3"/>
  <c r="H21" i="3"/>
  <c r="E21" i="3"/>
  <c r="I20" i="3"/>
  <c r="H20" i="3"/>
  <c r="E20" i="3"/>
  <c r="I19" i="3"/>
  <c r="H19" i="3"/>
  <c r="E19" i="3"/>
  <c r="I18" i="3"/>
  <c r="H18" i="3"/>
  <c r="E18" i="3"/>
  <c r="I17" i="3"/>
  <c r="H17" i="3"/>
  <c r="E17" i="3"/>
  <c r="I16" i="3"/>
  <c r="H16" i="3"/>
  <c r="E16" i="3"/>
  <c r="I15" i="3"/>
  <c r="H15" i="3"/>
  <c r="E15" i="3"/>
  <c r="I14" i="3"/>
  <c r="H14" i="3"/>
  <c r="E14" i="3"/>
  <c r="I13" i="3"/>
  <c r="H13" i="3"/>
  <c r="E13" i="3"/>
  <c r="I12" i="3"/>
  <c r="H12" i="3"/>
  <c r="E12" i="3"/>
  <c r="I11" i="3"/>
  <c r="H11" i="3"/>
  <c r="E11" i="3"/>
  <c r="H46" i="2"/>
  <c r="H31" i="2"/>
  <c r="E31" i="2"/>
  <c r="H18" i="2"/>
  <c r="E18" i="2"/>
  <c r="H17" i="2"/>
  <c r="E17" i="2"/>
  <c r="H16" i="2"/>
  <c r="E16" i="2"/>
  <c r="H15" i="2"/>
  <c r="E15" i="2"/>
  <c r="H14" i="2"/>
  <c r="E14" i="2"/>
  <c r="H13" i="2"/>
  <c r="E13" i="2"/>
  <c r="H12" i="2"/>
  <c r="E12" i="2"/>
  <c r="H11" i="2"/>
  <c r="E11" i="2"/>
  <c r="E34" i="1"/>
  <c r="H33" i="1"/>
  <c r="E33" i="1"/>
  <c r="B6" i="2"/>
  <c r="I33" i="1" l="1"/>
  <c r="I34" i="1" s="1"/>
  <c r="E29" i="5"/>
  <c r="K29" i="5" s="1"/>
  <c r="D30" i="5" s="1"/>
  <c r="K11" i="6"/>
  <c r="K13" i="6"/>
  <c r="K15" i="6"/>
  <c r="K17" i="6"/>
  <c r="K13" i="7"/>
  <c r="K15" i="7"/>
  <c r="K17" i="7"/>
  <c r="K11" i="8"/>
  <c r="K13" i="8"/>
  <c r="I12" i="2"/>
  <c r="I16" i="2"/>
  <c r="I18" i="2"/>
  <c r="I15" i="5"/>
  <c r="J12" i="5" s="1"/>
  <c r="K11" i="5"/>
  <c r="K13" i="5"/>
  <c r="I29" i="5"/>
  <c r="J25" i="5" s="1"/>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J29" i="5"/>
  <c r="J28" i="5"/>
  <c r="J26" i="5"/>
  <c r="K27" i="5"/>
  <c r="E15" i="5"/>
  <c r="F12" i="5" s="1"/>
  <c r="I14" i="2"/>
  <c r="I11" i="2"/>
  <c r="I15" i="2"/>
  <c r="I13" i="2"/>
  <c r="I17" i="2"/>
  <c r="E46" i="2"/>
  <c r="H34" i="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F27" i="5"/>
  <c r="F15" i="5"/>
  <c r="F13" i="5"/>
  <c r="K12" i="5"/>
  <c r="K14" i="5"/>
  <c r="J13" i="5" l="1"/>
  <c r="I46" i="2"/>
  <c r="F14" i="5"/>
  <c r="J11" i="5"/>
  <c r="J15" i="5"/>
  <c r="K15" i="5"/>
  <c r="F11" i="5"/>
  <c r="F28" i="5"/>
  <c r="F29" i="5"/>
  <c r="F26" i="5"/>
  <c r="F25" i="5"/>
  <c r="J27" i="5"/>
  <c r="J14" i="5"/>
  <c r="I30" i="5"/>
  <c r="H30" i="5"/>
  <c r="G30" i="5"/>
  <c r="E30" i="5"/>
  <c r="C30" i="5"/>
  <c r="K30" i="5" l="1"/>
  <c r="B6" i="27"/>
  <c r="B67" i="19"/>
  <c r="B26" i="18"/>
  <c r="B25" i="17"/>
  <c r="B45" i="16"/>
  <c r="B27" i="15"/>
  <c r="B47" i="14"/>
  <c r="B69" i="13"/>
  <c r="B45" i="12"/>
  <c r="B48" i="11"/>
  <c r="B53" i="10"/>
  <c r="B30" i="9"/>
  <c r="B24" i="8"/>
  <c r="B24" i="7"/>
  <c r="B6" i="7"/>
  <c r="B6" i="8"/>
  <c r="B6" i="9"/>
  <c r="B6" i="10"/>
  <c r="B6" i="11"/>
  <c r="B6" i="12"/>
  <c r="B6" i="13"/>
  <c r="B6" i="14"/>
  <c r="B6" i="15"/>
  <c r="B6" i="16"/>
  <c r="B6" i="17"/>
  <c r="B6" i="18"/>
  <c r="B6" i="19"/>
  <c r="B6" i="6"/>
  <c r="B22" i="6" l="1"/>
  <c r="B20" i="5"/>
  <c r="B6" i="5"/>
  <c r="B6" i="4"/>
  <c r="H116" i="33" l="1"/>
  <c r="H115" i="33"/>
  <c r="H114" i="33"/>
  <c r="H113" i="33"/>
  <c r="H112" i="33"/>
  <c r="H111" i="33"/>
  <c r="H110" i="33"/>
  <c r="H109" i="33"/>
  <c r="H108" i="33"/>
  <c r="H107" i="33"/>
  <c r="H106" i="33"/>
  <c r="H105" i="33"/>
  <c r="H104" i="33"/>
  <c r="H103" i="33"/>
  <c r="H102" i="33"/>
  <c r="H101" i="33"/>
  <c r="H100" i="33"/>
  <c r="H99" i="33"/>
  <c r="H98" i="33"/>
  <c r="H97" i="33"/>
  <c r="K76" i="32"/>
  <c r="H76" i="32"/>
  <c r="E76" i="32"/>
  <c r="K75" i="32"/>
  <c r="L75" i="32" s="1"/>
  <c r="H75" i="32"/>
  <c r="E75" i="32"/>
  <c r="K74" i="32"/>
  <c r="H74" i="32"/>
  <c r="E74" i="32"/>
  <c r="K73" i="32"/>
  <c r="H73" i="32"/>
  <c r="E73" i="32"/>
  <c r="K72" i="32"/>
  <c r="H72" i="32"/>
  <c r="E72" i="32"/>
  <c r="K71" i="32"/>
  <c r="L71" i="32" s="1"/>
  <c r="H71" i="32"/>
  <c r="E71" i="32"/>
  <c r="K70" i="32"/>
  <c r="H70" i="32"/>
  <c r="E70" i="32"/>
  <c r="K69" i="32"/>
  <c r="H69" i="32"/>
  <c r="E69" i="32"/>
  <c r="K68" i="32"/>
  <c r="H68" i="32"/>
  <c r="E68" i="32"/>
  <c r="K67" i="32"/>
  <c r="L67" i="32" s="1"/>
  <c r="H67" i="32"/>
  <c r="E67" i="32"/>
  <c r="K66" i="32"/>
  <c r="H66" i="32"/>
  <c r="E66" i="32"/>
  <c r="K65" i="32"/>
  <c r="H65" i="32"/>
  <c r="E65" i="32"/>
  <c r="E77" i="32" s="1"/>
  <c r="K63" i="32"/>
  <c r="H63" i="32"/>
  <c r="E63" i="32"/>
  <c r="K62" i="32"/>
  <c r="L62" i="32" s="1"/>
  <c r="H62" i="32"/>
  <c r="E62" i="32"/>
  <c r="K61" i="32"/>
  <c r="H61" i="32"/>
  <c r="E61" i="32"/>
  <c r="K60" i="32"/>
  <c r="H60" i="32"/>
  <c r="E60" i="32"/>
  <c r="K59" i="32"/>
  <c r="H59" i="32"/>
  <c r="E59" i="32"/>
  <c r="K58" i="32"/>
  <c r="L58" i="32" s="1"/>
  <c r="H58" i="32"/>
  <c r="E58" i="32"/>
  <c r="K57" i="32"/>
  <c r="H57" i="32"/>
  <c r="E57" i="32"/>
  <c r="K56" i="32"/>
  <c r="H56" i="32"/>
  <c r="H64" i="32" s="1"/>
  <c r="E56" i="32"/>
  <c r="E64" i="32" s="1"/>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38" i="32" s="1"/>
  <c r="L27" i="32"/>
  <c r="L26" i="32"/>
  <c r="K25" i="32"/>
  <c r="H25" i="32"/>
  <c r="E25" i="32"/>
  <c r="L24" i="32"/>
  <c r="L23" i="32"/>
  <c r="L22" i="32"/>
  <c r="L21" i="32"/>
  <c r="L20" i="32"/>
  <c r="L19" i="32"/>
  <c r="L18" i="32"/>
  <c r="L17" i="32"/>
  <c r="L16" i="32"/>
  <c r="L15" i="32"/>
  <c r="L25" i="32" s="1"/>
  <c r="L14" i="32"/>
  <c r="L13" i="32"/>
  <c r="L12" i="32"/>
  <c r="K11" i="32"/>
  <c r="H11" i="32"/>
  <c r="E11" i="32"/>
  <c r="L11" i="32" s="1"/>
  <c r="E77" i="31"/>
  <c r="E78" i="31" s="1"/>
  <c r="D76" i="31"/>
  <c r="C76" i="31"/>
  <c r="E75" i="31"/>
  <c r="E74" i="31"/>
  <c r="E73" i="31"/>
  <c r="E72" i="31"/>
  <c r="E71" i="31"/>
  <c r="E70" i="31"/>
  <c r="E69" i="31"/>
  <c r="E68" i="31"/>
  <c r="E67" i="31"/>
  <c r="E66" i="31"/>
  <c r="E65" i="31"/>
  <c r="E76" i="31" s="1"/>
  <c r="E64" i="31"/>
  <c r="E62" i="31"/>
  <c r="E61" i="31"/>
  <c r="E60" i="31"/>
  <c r="E59" i="31"/>
  <c r="E58" i="31"/>
  <c r="E57" i="31"/>
  <c r="E56" i="31"/>
  <c r="E55" i="31"/>
  <c r="E50" i="31"/>
  <c r="E37" i="31"/>
  <c r="E24" i="31"/>
  <c r="E10" i="31"/>
  <c r="F76" i="30"/>
  <c r="F77" i="30" s="1"/>
  <c r="E75" i="30"/>
  <c r="D75" i="30"/>
  <c r="C75" i="30"/>
  <c r="F75" i="30" s="1"/>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F49" i="30" s="1"/>
  <c r="E36" i="30"/>
  <c r="D36" i="30"/>
  <c r="C36" i="30"/>
  <c r="F36" i="30" s="1"/>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F81" i="29"/>
  <c r="F82" i="29" s="1"/>
  <c r="E80" i="29"/>
  <c r="D80" i="29"/>
  <c r="C80" i="29"/>
  <c r="F79" i="29"/>
  <c r="F78" i="29"/>
  <c r="F77" i="29"/>
  <c r="F76" i="29"/>
  <c r="F75" i="29"/>
  <c r="F74" i="29"/>
  <c r="F73" i="29"/>
  <c r="F72" i="29"/>
  <c r="F71" i="29"/>
  <c r="F70" i="29"/>
  <c r="F69" i="29"/>
  <c r="F68" i="29"/>
  <c r="C67" i="29"/>
  <c r="F66" i="29"/>
  <c r="F65" i="29"/>
  <c r="F64" i="29"/>
  <c r="F63" i="29"/>
  <c r="F62" i="29"/>
  <c r="F61" i="29"/>
  <c r="F59" i="29"/>
  <c r="F54" i="29"/>
  <c r="C54" i="29"/>
  <c r="F41" i="29"/>
  <c r="C41" i="29"/>
  <c r="F28" i="29"/>
  <c r="C28" i="29"/>
  <c r="C83" i="29" s="1"/>
  <c r="F15" i="29"/>
  <c r="E68" i="26"/>
  <c r="E69" i="26" s="1"/>
  <c r="D67" i="26"/>
  <c r="E66" i="26"/>
  <c r="E65" i="26"/>
  <c r="E64" i="26"/>
  <c r="E63" i="26"/>
  <c r="E62" i="26"/>
  <c r="E61" i="26"/>
  <c r="C67" i="26"/>
  <c r="E59" i="26"/>
  <c r="E58" i="26"/>
  <c r="E57" i="26"/>
  <c r="E56" i="26"/>
  <c r="E55" i="26"/>
  <c r="D54" i="26"/>
  <c r="C54" i="26"/>
  <c r="E53" i="26"/>
  <c r="E52" i="26"/>
  <c r="E51" i="26"/>
  <c r="E50" i="26"/>
  <c r="E49" i="26"/>
  <c r="E48" i="26"/>
  <c r="E47" i="26"/>
  <c r="E46" i="26"/>
  <c r="E45" i="26"/>
  <c r="E44" i="26"/>
  <c r="E43" i="26"/>
  <c r="E42" i="26"/>
  <c r="D41" i="26"/>
  <c r="C41" i="26"/>
  <c r="E40" i="26"/>
  <c r="E39" i="26"/>
  <c r="E38" i="26"/>
  <c r="E37" i="26"/>
  <c r="E36" i="26"/>
  <c r="E35" i="26"/>
  <c r="E34" i="26"/>
  <c r="E33" i="26"/>
  <c r="E32" i="26"/>
  <c r="E31" i="26"/>
  <c r="E30" i="26"/>
  <c r="E29" i="26"/>
  <c r="E41" i="26" s="1"/>
  <c r="E28" i="26"/>
  <c r="D28" i="26"/>
  <c r="C28" i="26"/>
  <c r="E15" i="26"/>
  <c r="E14" i="26"/>
  <c r="E13" i="26"/>
  <c r="E12" i="26"/>
  <c r="E11" i="26"/>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J66" i="25" s="1"/>
  <c r="I55" i="25"/>
  <c r="J54" i="25"/>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J40" i="25" s="1"/>
  <c r="I35" i="25"/>
  <c r="J27" i="25"/>
  <c r="I27" i="25"/>
  <c r="L57" i="32" l="1"/>
  <c r="L61" i="32"/>
  <c r="H77" i="32"/>
  <c r="L66" i="32"/>
  <c r="L70" i="32"/>
  <c r="L74" i="32"/>
  <c r="L56" i="32"/>
  <c r="L60" i="32"/>
  <c r="L65" i="32"/>
  <c r="L69" i="32"/>
  <c r="L73" i="32"/>
  <c r="L51" i="32"/>
  <c r="L59" i="32"/>
  <c r="L63" i="32"/>
  <c r="L68" i="32"/>
  <c r="L72" i="32"/>
  <c r="L76" i="32"/>
  <c r="E63" i="31"/>
  <c r="E79" i="31" s="1"/>
  <c r="F23" i="30"/>
  <c r="F62" i="30"/>
  <c r="F80" i="29"/>
  <c r="F67" i="29"/>
  <c r="F83" i="29" s="1"/>
  <c r="C70" i="26"/>
  <c r="E54" i="26"/>
  <c r="E70" i="26" s="1"/>
  <c r="I66" i="25"/>
  <c r="J53" i="25"/>
  <c r="J79" i="25"/>
  <c r="J82" i="25" s="1"/>
  <c r="I40" i="25"/>
  <c r="I82" i="25" s="1"/>
  <c r="I53" i="25"/>
  <c r="I79" i="25"/>
  <c r="L64" i="32"/>
  <c r="L77" i="32"/>
  <c r="K64" i="32"/>
  <c r="K77" i="32"/>
  <c r="E60" i="26"/>
  <c r="E67" i="26" s="1"/>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65" i="13"/>
  <c r="D65" i="13"/>
  <c r="H128" i="13"/>
  <c r="G65" i="13"/>
  <c r="C65" i="13"/>
  <c r="D128" i="13"/>
  <c r="C128" i="13"/>
  <c r="G128"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O44" i="2"/>
  <c r="O47" i="2" s="1"/>
  <c r="N44" i="2"/>
  <c r="N47" i="2" s="1"/>
  <c r="M44" i="2"/>
  <c r="M47" i="2" s="1"/>
  <c r="K44" i="2"/>
  <c r="K47" i="2" s="1"/>
  <c r="J44" i="2"/>
  <c r="J47" i="2" s="1"/>
  <c r="G44" i="2"/>
  <c r="G47" i="2" s="1"/>
  <c r="F44" i="2"/>
  <c r="F47" i="2" s="1"/>
  <c r="D44" i="2"/>
  <c r="D47" i="2" s="1"/>
  <c r="C44" i="2"/>
  <c r="C47" i="2" s="1"/>
  <c r="L44" i="2"/>
  <c r="L47" i="2" s="1"/>
  <c r="O32" i="1"/>
  <c r="O35" i="1" s="1"/>
  <c r="N32" i="1"/>
  <c r="N35" i="1" s="1"/>
  <c r="M32" i="1"/>
  <c r="M35" i="1" s="1"/>
  <c r="K32" i="1"/>
  <c r="K35" i="1" s="1"/>
  <c r="J32" i="1"/>
  <c r="J35" i="1" s="1"/>
  <c r="G32" i="1"/>
  <c r="G35" i="1" s="1"/>
  <c r="F32" i="1"/>
  <c r="F35" i="1" s="1"/>
  <c r="D32" i="1"/>
  <c r="D35" i="1" s="1"/>
  <c r="C32" i="1"/>
  <c r="C35" i="1" s="1"/>
  <c r="E44" i="15" l="1"/>
  <c r="F42" i="15" s="1"/>
  <c r="F38" i="15"/>
  <c r="F40" i="15"/>
  <c r="F36" i="15"/>
  <c r="F32" i="15"/>
  <c r="F37" i="15"/>
  <c r="F35" i="15"/>
  <c r="F41" i="15"/>
  <c r="F43" i="15"/>
  <c r="E41" i="16"/>
  <c r="L32" i="1"/>
  <c r="L35" i="1" s="1"/>
  <c r="H32" i="1"/>
  <c r="H35" i="1" s="1"/>
  <c r="H44" i="2"/>
  <c r="H47" i="2" s="1"/>
  <c r="E44" i="2"/>
  <c r="E47" i="2" s="1"/>
  <c r="L26" i="3"/>
  <c r="P26" i="3"/>
  <c r="G26" i="4"/>
  <c r="N26" i="4"/>
  <c r="C26" i="3"/>
  <c r="K26" i="3"/>
  <c r="O26" i="3"/>
  <c r="O26" i="4"/>
  <c r="L26" i="4"/>
  <c r="F26" i="3"/>
  <c r="M26" i="3"/>
  <c r="M26" i="4"/>
  <c r="C26" i="4"/>
  <c r="K26" i="4"/>
  <c r="P26" i="4"/>
  <c r="G26" i="3"/>
  <c r="N26" i="3"/>
  <c r="D26" i="3"/>
  <c r="F26" i="4"/>
  <c r="E63" i="19"/>
  <c r="E124" i="19"/>
  <c r="I124" i="19"/>
  <c r="I63" i="19"/>
  <c r="I42" i="18"/>
  <c r="E42" i="18"/>
  <c r="E22" i="18"/>
  <c r="I22" i="18"/>
  <c r="E40" i="17"/>
  <c r="I21" i="17"/>
  <c r="I40" i="17"/>
  <c r="I80" i="16"/>
  <c r="E80" i="16"/>
  <c r="I41" i="16"/>
  <c r="I23" i="15"/>
  <c r="I44" i="15"/>
  <c r="E23" i="15"/>
  <c r="I84" i="14"/>
  <c r="E84" i="14"/>
  <c r="E43" i="14"/>
  <c r="I43" i="14"/>
  <c r="I128" i="13"/>
  <c r="I65" i="13"/>
  <c r="E128" i="13"/>
  <c r="E65"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D26" i="4"/>
  <c r="F44" i="15" l="1"/>
  <c r="F39" i="15"/>
  <c r="F33" i="15"/>
  <c r="F34"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117" i="13"/>
  <c r="J109" i="13"/>
  <c r="J101" i="13"/>
  <c r="J93" i="13"/>
  <c r="J85" i="13"/>
  <c r="J77" i="13"/>
  <c r="J125" i="13"/>
  <c r="J121" i="13"/>
  <c r="J113" i="13"/>
  <c r="J105" i="13"/>
  <c r="J97" i="13"/>
  <c r="J89" i="13"/>
  <c r="J81" i="13"/>
  <c r="J90" i="13"/>
  <c r="J122" i="13"/>
  <c r="J102" i="13"/>
  <c r="J83" i="13"/>
  <c r="J115" i="13"/>
  <c r="J96" i="13"/>
  <c r="J79" i="13"/>
  <c r="J95" i="13"/>
  <c r="J111" i="13"/>
  <c r="J124" i="13"/>
  <c r="J92" i="13"/>
  <c r="J98" i="13"/>
  <c r="J78" i="13"/>
  <c r="J110" i="13"/>
  <c r="J91" i="13"/>
  <c r="J123" i="13"/>
  <c r="J88" i="13"/>
  <c r="J120" i="13"/>
  <c r="J84" i="13"/>
  <c r="J116" i="13"/>
  <c r="J74" i="13"/>
  <c r="J106" i="13"/>
  <c r="J86" i="13"/>
  <c r="J118" i="13"/>
  <c r="J99" i="13"/>
  <c r="J80" i="13"/>
  <c r="J112" i="13"/>
  <c r="J87" i="13"/>
  <c r="J103" i="13"/>
  <c r="J119" i="13"/>
  <c r="J76" i="13"/>
  <c r="J108" i="13"/>
  <c r="J127" i="13"/>
  <c r="J82" i="13"/>
  <c r="J114" i="13"/>
  <c r="J94" i="13"/>
  <c r="J75" i="13"/>
  <c r="J107" i="13"/>
  <c r="J126" i="13"/>
  <c r="J104" i="13"/>
  <c r="J100" i="13"/>
  <c r="F123" i="13"/>
  <c r="F115" i="13"/>
  <c r="F107" i="13"/>
  <c r="F99" i="13"/>
  <c r="F91" i="13"/>
  <c r="F83" i="13"/>
  <c r="F75" i="13"/>
  <c r="F127" i="13"/>
  <c r="F119" i="13"/>
  <c r="F111" i="13"/>
  <c r="F103" i="13"/>
  <c r="F95" i="13"/>
  <c r="F87" i="13"/>
  <c r="F79" i="13"/>
  <c r="F120" i="13"/>
  <c r="F112" i="13"/>
  <c r="F104" i="13"/>
  <c r="F96" i="13"/>
  <c r="F88" i="13"/>
  <c r="F80" i="13"/>
  <c r="F76" i="13"/>
  <c r="F108" i="13"/>
  <c r="F77" i="13"/>
  <c r="F86" i="13"/>
  <c r="F109" i="13"/>
  <c r="F118" i="13"/>
  <c r="F82" i="13"/>
  <c r="F105" i="13"/>
  <c r="F114" i="13"/>
  <c r="F84" i="13"/>
  <c r="F116" i="13"/>
  <c r="F78" i="13"/>
  <c r="F101" i="13"/>
  <c r="F110" i="13"/>
  <c r="F74" i="13"/>
  <c r="F97" i="13"/>
  <c r="F106" i="13"/>
  <c r="F126" i="13"/>
  <c r="F92" i="13"/>
  <c r="F125" i="13"/>
  <c r="F93" i="13"/>
  <c r="F102" i="13"/>
  <c r="F124" i="13"/>
  <c r="F89" i="13"/>
  <c r="F98" i="13"/>
  <c r="F121" i="13"/>
  <c r="F100" i="13"/>
  <c r="F85" i="13"/>
  <c r="F94" i="13"/>
  <c r="F117" i="13"/>
  <c r="F81" i="13"/>
  <c r="F90" i="13"/>
  <c r="F113" i="13"/>
  <c r="F122" i="13"/>
  <c r="J52" i="13"/>
  <c r="J44" i="13"/>
  <c r="J36" i="13"/>
  <c r="J28" i="13"/>
  <c r="J20" i="13"/>
  <c r="J12" i="13"/>
  <c r="J60" i="13"/>
  <c r="J64" i="13"/>
  <c r="J57" i="13"/>
  <c r="J56" i="13"/>
  <c r="J25" i="13"/>
  <c r="J24" i="13"/>
  <c r="J49" i="13"/>
  <c r="J48" i="13"/>
  <c r="J41" i="13"/>
  <c r="J40" i="13"/>
  <c r="J17" i="13"/>
  <c r="J16" i="13"/>
  <c r="J33" i="13"/>
  <c r="J32" i="13"/>
  <c r="J13" i="13"/>
  <c r="J31" i="13"/>
  <c r="J15" i="13"/>
  <c r="J23" i="13"/>
  <c r="J55" i="13"/>
  <c r="J38" i="13"/>
  <c r="J11" i="13"/>
  <c r="J43" i="13"/>
  <c r="J26" i="13"/>
  <c r="J42" i="13"/>
  <c r="J58" i="13"/>
  <c r="J37" i="13"/>
  <c r="J39" i="13"/>
  <c r="J14" i="13"/>
  <c r="J29" i="13"/>
  <c r="J63" i="13"/>
  <c r="J46" i="13"/>
  <c r="J35" i="13"/>
  <c r="J45" i="13"/>
  <c r="J47" i="13"/>
  <c r="J22" i="13"/>
  <c r="J54" i="13"/>
  <c r="J27" i="13"/>
  <c r="J18" i="13"/>
  <c r="J34" i="13"/>
  <c r="J50" i="13"/>
  <c r="J61" i="13"/>
  <c r="J21" i="13"/>
  <c r="J53" i="13"/>
  <c r="J30" i="13"/>
  <c r="J59" i="13"/>
  <c r="J19" i="13"/>
  <c r="J51" i="13"/>
  <c r="J62" i="13"/>
  <c r="F58" i="13"/>
  <c r="F50" i="13"/>
  <c r="F42" i="13"/>
  <c r="F34" i="13"/>
  <c r="F26" i="13"/>
  <c r="F18" i="13"/>
  <c r="F62" i="13"/>
  <c r="F46" i="13"/>
  <c r="F38" i="13"/>
  <c r="F14" i="13"/>
  <c r="F30" i="13"/>
  <c r="F54" i="13"/>
  <c r="F22" i="13"/>
  <c r="F43" i="13"/>
  <c r="F23" i="13"/>
  <c r="F44" i="13"/>
  <c r="F55" i="13"/>
  <c r="F13" i="13"/>
  <c r="F35" i="13"/>
  <c r="F24" i="13"/>
  <c r="F33" i="13"/>
  <c r="F56" i="13"/>
  <c r="F64" i="13"/>
  <c r="F15" i="13"/>
  <c r="F45" i="13"/>
  <c r="F19" i="13"/>
  <c r="F51" i="13"/>
  <c r="F59" i="13"/>
  <c r="F37" i="13"/>
  <c r="F16" i="13"/>
  <c r="F25" i="13"/>
  <c r="F48" i="13"/>
  <c r="F57" i="13"/>
  <c r="F60" i="13"/>
  <c r="F28" i="13"/>
  <c r="F39" i="13"/>
  <c r="F12" i="13"/>
  <c r="F21" i="13"/>
  <c r="F53" i="13"/>
  <c r="F27" i="13"/>
  <c r="F20" i="13"/>
  <c r="F31" i="13"/>
  <c r="F52" i="13"/>
  <c r="F17" i="13"/>
  <c r="F40" i="13"/>
  <c r="F49" i="13"/>
  <c r="F61" i="13"/>
  <c r="F36" i="13"/>
  <c r="F47" i="13"/>
  <c r="F29" i="13"/>
  <c r="F11" i="13"/>
  <c r="F32" i="13"/>
  <c r="F41" i="13"/>
  <c r="F63"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H26" i="4"/>
  <c r="I44" i="2"/>
  <c r="I47" i="2" s="1"/>
  <c r="H26" i="3"/>
  <c r="F49" i="10"/>
  <c r="F21" i="17"/>
  <c r="E26" i="3"/>
  <c r="I26" i="3"/>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K84" i="14"/>
  <c r="J43" i="14"/>
  <c r="F43" i="14"/>
  <c r="K43" i="14"/>
  <c r="K128" i="13"/>
  <c r="F128" i="13"/>
  <c r="K65" i="13"/>
  <c r="F65" i="13"/>
  <c r="J65" i="13"/>
  <c r="J128"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I26" i="4"/>
  <c r="E26" i="4"/>
  <c r="I32" i="1"/>
  <c r="I35" i="1" s="1"/>
  <c r="E32" i="1"/>
  <c r="E35" i="1" s="1"/>
  <c r="H45" i="15" l="1"/>
  <c r="C45" i="15"/>
  <c r="D45" i="15"/>
  <c r="G50" i="10"/>
  <c r="J22" i="4"/>
  <c r="J25" i="4"/>
  <c r="J24" i="4"/>
  <c r="J23" i="4"/>
  <c r="J13" i="4"/>
  <c r="J12" i="4"/>
  <c r="J11" i="4"/>
  <c r="J14" i="4"/>
  <c r="J17" i="4"/>
  <c r="J16" i="4"/>
  <c r="J15" i="4"/>
  <c r="J18" i="4"/>
  <c r="J21" i="4"/>
  <c r="J20" i="4"/>
  <c r="J19" i="4"/>
  <c r="J13" i="3"/>
  <c r="J12" i="3"/>
  <c r="J11" i="3"/>
  <c r="J14" i="3"/>
  <c r="J17" i="3"/>
  <c r="J16" i="3"/>
  <c r="J15" i="3"/>
  <c r="J18" i="3"/>
  <c r="J21" i="3"/>
  <c r="J20" i="3"/>
  <c r="J19" i="3"/>
  <c r="J22" i="3"/>
  <c r="J25" i="3"/>
  <c r="J24" i="3"/>
  <c r="J23" i="3"/>
  <c r="J26" i="3"/>
  <c r="M27" i="3"/>
  <c r="D50" i="10"/>
  <c r="E50" i="10" s="1"/>
  <c r="D27" i="3"/>
  <c r="C27" i="3"/>
  <c r="P27" i="3"/>
  <c r="L27" i="3"/>
  <c r="K27" i="3"/>
  <c r="G27" i="3"/>
  <c r="F27" i="3"/>
  <c r="N27" i="3"/>
  <c r="O27"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66" i="13"/>
  <c r="D66" i="13"/>
  <c r="G66" i="13"/>
  <c r="C66" i="13"/>
  <c r="H129" i="13"/>
  <c r="G129" i="13"/>
  <c r="D129" i="13"/>
  <c r="C129" i="13"/>
  <c r="H81" i="12"/>
  <c r="D81" i="12"/>
  <c r="G81" i="12"/>
  <c r="C81" i="12"/>
  <c r="D42" i="12"/>
  <c r="G42" i="12"/>
  <c r="H42" i="12"/>
  <c r="C42" i="12"/>
  <c r="G45" i="11"/>
  <c r="D45" i="11"/>
  <c r="C45" i="11"/>
  <c r="H45" i="11"/>
  <c r="H87" i="11"/>
  <c r="C87" i="11"/>
  <c r="G87" i="11"/>
  <c r="D87" i="11"/>
  <c r="H50" i="10"/>
  <c r="I50" i="10" s="1"/>
  <c r="D97" i="10"/>
  <c r="H97" i="10"/>
  <c r="G97" i="10"/>
  <c r="C97" i="10"/>
  <c r="H51" i="9"/>
  <c r="G51" i="9"/>
  <c r="D51" i="9"/>
  <c r="C51" i="9"/>
  <c r="H27" i="9"/>
  <c r="D27" i="9"/>
  <c r="C27" i="9"/>
  <c r="G27" i="9"/>
  <c r="G21" i="8"/>
  <c r="H21" i="8"/>
  <c r="C21" i="8"/>
  <c r="D39" i="8"/>
  <c r="H39" i="8"/>
  <c r="C39" i="8"/>
  <c r="G39" i="8"/>
  <c r="G21" i="7"/>
  <c r="D21" i="7"/>
  <c r="H39" i="7"/>
  <c r="G39" i="7"/>
  <c r="C39" i="7"/>
  <c r="D39" i="7"/>
  <c r="G35" i="6"/>
  <c r="H35" i="6"/>
  <c r="C35" i="6"/>
  <c r="E35" i="6" s="1"/>
  <c r="H19" i="6"/>
  <c r="D19" i="6"/>
  <c r="C19" i="6"/>
  <c r="G19" i="6"/>
  <c r="H16" i="5"/>
  <c r="G16" i="5"/>
  <c r="I16" i="5"/>
  <c r="E16" i="5"/>
  <c r="D16" i="5"/>
  <c r="C16" i="5"/>
  <c r="J26" i="4"/>
  <c r="C27" i="4"/>
  <c r="L27" i="4"/>
  <c r="N27" i="4"/>
  <c r="P27" i="4"/>
  <c r="M27" i="4"/>
  <c r="K27" i="4"/>
  <c r="F27" i="4"/>
  <c r="G27" i="4"/>
  <c r="O27" i="4"/>
  <c r="D27" i="4"/>
  <c r="E45" i="15" l="1"/>
  <c r="K45" i="15" s="1"/>
  <c r="I51" i="9"/>
  <c r="I27" i="3"/>
  <c r="I81" i="16"/>
  <c r="K81" i="16" s="1"/>
  <c r="E81" i="12"/>
  <c r="E44" i="14"/>
  <c r="I21" i="7"/>
  <c r="K21" i="7" s="1"/>
  <c r="E22" i="17"/>
  <c r="K22" i="17" s="1"/>
  <c r="I21" i="8"/>
  <c r="E97" i="10"/>
  <c r="I64" i="19"/>
  <c r="E125" i="19"/>
  <c r="E64" i="19"/>
  <c r="I125" i="19"/>
  <c r="E23" i="18"/>
  <c r="E43" i="18"/>
  <c r="I23" i="18"/>
  <c r="I43" i="18"/>
  <c r="I41" i="17"/>
  <c r="E41" i="17"/>
  <c r="E42" i="16"/>
  <c r="I42" i="16"/>
  <c r="E24" i="15"/>
  <c r="I24" i="15"/>
  <c r="I85" i="14"/>
  <c r="E85" i="14"/>
  <c r="I44" i="14"/>
  <c r="I66" i="13"/>
  <c r="I129" i="13"/>
  <c r="E129" i="13"/>
  <c r="E66" i="13"/>
  <c r="E42" i="12"/>
  <c r="I42" i="12"/>
  <c r="I81" i="12"/>
  <c r="E87" i="11"/>
  <c r="E45" i="11"/>
  <c r="I87" i="11"/>
  <c r="I45" i="11"/>
  <c r="K50" i="10"/>
  <c r="I97" i="10"/>
  <c r="I27" i="9"/>
  <c r="E51" i="9"/>
  <c r="E27" i="9"/>
  <c r="E39" i="8"/>
  <c r="I39" i="8"/>
  <c r="I39" i="7"/>
  <c r="E39" i="7"/>
  <c r="I35" i="6"/>
  <c r="K35" i="6" s="1"/>
  <c r="E19" i="6"/>
  <c r="I19" i="6"/>
  <c r="K16" i="5"/>
  <c r="I27" i="4"/>
  <c r="K51" i="9" l="1"/>
  <c r="K81" i="12"/>
  <c r="K44" i="14"/>
  <c r="K97" i="10"/>
  <c r="K129" i="13"/>
  <c r="K21" i="8"/>
  <c r="K39" i="7"/>
  <c r="K64" i="19"/>
  <c r="K125" i="19"/>
  <c r="K43" i="18"/>
  <c r="K23" i="18"/>
  <c r="K41" i="17"/>
  <c r="K42" i="16"/>
  <c r="K24" i="15"/>
  <c r="K85" i="14"/>
  <c r="K66" i="13"/>
  <c r="K42" i="12"/>
  <c r="K45" i="11"/>
  <c r="K87" i="11"/>
  <c r="K27" i="9"/>
  <c r="K39" i="8"/>
  <c r="K19" i="6"/>
</calcChain>
</file>

<file path=xl/sharedStrings.xml><?xml version="1.0" encoding="utf-8"?>
<sst xmlns="http://schemas.openxmlformats.org/spreadsheetml/2006/main" count="1747" uniqueCount="636">
  <si>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</si>
  <si>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</si>
  <si>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</si>
  <si>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</si>
  <si>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</si>
  <si>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</si>
  <si>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</si>
  <si>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</si>
  <si>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</si>
  <si>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</si>
  <si>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</si>
  <si>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</si>
  <si>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</si>
  <si>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</si>
  <si>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</si>
  <si>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</si>
  <si>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</si>
  <si>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</si>
  <si>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</si>
  <si>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</si>
  <si>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</si>
  <si>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</si>
  <si>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</si>
  <si>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</si>
  <si>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</si>
  <si>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</si>
  <si>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</si>
  <si>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Enero'17</t>
  </si>
  <si>
    <t>Febrero</t>
  </si>
  <si>
    <t>Marzo</t>
  </si>
  <si>
    <t>Abril</t>
  </si>
  <si>
    <t>Mayo</t>
  </si>
  <si>
    <t>Junio</t>
  </si>
  <si>
    <t>Julio</t>
  </si>
  <si>
    <t>Agosto</t>
  </si>
  <si>
    <t>Septiembre</t>
  </si>
  <si>
    <t>Octubre</t>
  </si>
  <si>
    <t>Noviembre</t>
  </si>
  <si>
    <t>Diciembre</t>
  </si>
  <si>
    <t>Total 2017</t>
  </si>
  <si>
    <t>enero'18</t>
  </si>
  <si>
    <t>TOTAL</t>
  </si>
  <si>
    <t>TOTAL CONCEDIDAS  (no incluye ex Pasis)</t>
  </si>
  <si>
    <t>MES</t>
  </si>
  <si>
    <t>Total PBS+APS</t>
  </si>
  <si>
    <t>Femenino</t>
  </si>
  <si>
    <t xml:space="preserve">Abril </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</si>
  <si>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</si>
  <si>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</si>
  <si>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</si>
  <si>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</si>
  <si>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</si>
  <si>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</si>
  <si>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</si>
  <si>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</si>
  <si>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</si>
  <si>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</si>
  <si>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</si>
  <si>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</si>
  <si>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</si>
  <si>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</si>
  <si>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</si>
  <si>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</si>
  <si>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</si>
  <si>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</si>
  <si>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</si>
  <si>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</si>
  <si>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</si>
  <si>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</si>
  <si>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</si>
  <si>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</si>
  <si>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</si>
  <si>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</si>
  <si>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</si>
  <si>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</si>
  <si>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</si>
  <si>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</si>
  <si>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</si>
  <si>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</si>
  <si>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</si>
  <si>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</si>
  <si>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</si>
  <si>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</si>
  <si>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</si>
  <si>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</si>
  <si>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</si>
  <si>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</si>
  <si>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</si>
  <si>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</si>
  <si>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</si>
  <si>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</si>
  <si>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</si>
  <si>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</si>
  <si>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</si>
  <si>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</si>
  <si>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</si>
  <si>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</si>
  <si>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</si>
  <si>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</si>
  <si>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</si>
  <si>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</si>
  <si>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</si>
  <si>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</si>
  <si>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</si>
  <si>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</si>
  <si>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</si>
  <si>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</si>
  <si>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</si>
  <si>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</si>
  <si>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</si>
  <si>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</si>
  <si>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</si>
  <si>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</si>
  <si>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</si>
  <si>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</si>
  <si>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</si>
  <si>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</si>
  <si>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</si>
  <si>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</si>
  <si>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</si>
  <si>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</si>
  <si>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</si>
  <si>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</si>
  <si>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</si>
  <si>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</si>
  <si>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</si>
  <si>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</si>
  <si>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</si>
  <si>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</si>
  <si>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</si>
  <si>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</si>
  <si>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</si>
  <si>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</si>
  <si>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</si>
  <si>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</si>
  <si>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</si>
  <si>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</si>
  <si>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</si>
  <si>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</si>
  <si>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</si>
  <si>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</si>
  <si>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</si>
  <si>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</si>
  <si>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</si>
  <si>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</si>
  <si>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</si>
  <si>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</si>
  <si>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</si>
  <si>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</si>
  <si>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</si>
  <si>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</si>
  <si>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</si>
  <si>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</si>
  <si>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</si>
  <si>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</si>
  <si>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</si>
  <si>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</si>
  <si>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</si>
  <si>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</si>
  <si>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</si>
  <si>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</si>
  <si>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</si>
  <si>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</si>
  <si>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</si>
  <si>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</si>
  <si>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</si>
  <si>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</si>
  <si>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</si>
  <si>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</si>
  <si>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</si>
  <si>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</si>
  <si>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</si>
  <si>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</si>
  <si>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</si>
  <si>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</si>
  <si>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</si>
  <si>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</si>
  <si>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</si>
  <si>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</si>
  <si>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</si>
  <si>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</si>
  <si>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</si>
  <si>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</si>
  <si>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</si>
  <si>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</si>
  <si>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</si>
  <si>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</si>
  <si>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</si>
  <si>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</si>
  <si>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</si>
  <si>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</si>
  <si>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</si>
  <si>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</si>
  <si>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</si>
  <si>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</si>
  <si>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</si>
  <si>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</si>
  <si>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</si>
  <si>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</si>
  <si>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</si>
  <si>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</si>
  <si>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</si>
  <si>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</si>
  <si>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</si>
  <si>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</si>
  <si>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</si>
  <si>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</si>
  <si>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</si>
  <si>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</si>
  <si>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</si>
  <si>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</si>
  <si>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</si>
  <si>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</si>
  <si>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</si>
  <si>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</si>
  <si>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</si>
  <si>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</si>
  <si>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</si>
  <si>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</si>
  <si>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</si>
  <si>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</si>
  <si>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</si>
  <si>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</si>
  <si>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</si>
  <si>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</si>
  <si>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</si>
  <si>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</si>
  <si>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</si>
  <si>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</si>
  <si>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</si>
  <si>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</si>
  <si>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</si>
  <si>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</si>
  <si>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</si>
  <si>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</si>
  <si>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</si>
  <si>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</si>
  <si>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</si>
  <si>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</si>
  <si>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</si>
  <si>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</si>
  <si>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</si>
  <si>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</si>
  <si>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</si>
  <si>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</si>
  <si>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</si>
  <si>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</si>
  <si>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</si>
  <si>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</si>
  <si>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</si>
  <si>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</si>
  <si>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</si>
  <si>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</si>
  <si>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</si>
  <si>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</si>
  <si>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</si>
  <si>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</si>
  <si>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</si>
  <si>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</si>
  <si>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</si>
  <si>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</si>
  <si>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</si>
  <si>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</si>
  <si>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</si>
  <si>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</si>
  <si>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</si>
  <si>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</si>
  <si>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</si>
  <si>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</si>
  <si>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</si>
  <si>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</si>
  <si>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</si>
  <si>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</si>
  <si>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</si>
  <si>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</si>
  <si>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</si>
  <si>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</si>
  <si>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</si>
  <si>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</si>
  <si>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</si>
  <si>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</si>
  <si>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</si>
  <si>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</si>
  <si>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</si>
  <si>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</si>
  <si>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</si>
  <si>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</si>
  <si>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</si>
  <si>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</si>
  <si>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</si>
  <si>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</si>
  <si>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</si>
  <si>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</si>
  <si>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</si>
  <si>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</si>
  <si>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</si>
  <si>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</si>
  <si>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</si>
  <si>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</si>
  <si>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</si>
  <si>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</si>
  <si>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</si>
  <si>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</si>
  <si>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</si>
  <si>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</si>
  <si>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</si>
  <si>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</si>
  <si>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</si>
  <si>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</si>
  <si>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</si>
  <si>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</si>
  <si>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</si>
  <si>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</si>
  <si>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</si>
  <si>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</si>
  <si>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</si>
  <si>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</si>
  <si>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</si>
  <si>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</si>
  <si>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</si>
  <si>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</si>
  <si>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</si>
  <si>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</si>
  <si>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</si>
  <si>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</si>
  <si>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</si>
  <si>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</si>
  <si>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</si>
  <si>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</si>
  <si>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</si>
  <si>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</si>
  <si>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</si>
  <si>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</si>
  <si>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</si>
  <si>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</si>
  <si>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</si>
  <si>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</si>
  <si>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</si>
  <si>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</si>
  <si>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</si>
  <si>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</si>
  <si>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</si>
  <si>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</si>
  <si>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</si>
  <si>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</si>
  <si>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</si>
  <si>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</si>
  <si>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</si>
  <si>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</si>
  <si>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</si>
  <si>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</si>
  <si>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</si>
  <si>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</si>
  <si>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</si>
  <si>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</si>
  <si>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</si>
  <si>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</si>
  <si>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</si>
  <si>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</si>
  <si>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</si>
  <si>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</si>
  <si>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</si>
  <si>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</si>
  <si>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</si>
  <si>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</si>
  <si>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</si>
  <si>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</si>
  <si>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</si>
  <si>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</si>
  <si>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</si>
  <si>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</si>
  <si>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</si>
  <si>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</si>
  <si>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</si>
  <si>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</si>
  <si>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</si>
  <si>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</si>
  <si>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</si>
  <si>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</si>
  <si>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</si>
  <si>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</si>
  <si>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</si>
  <si>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</si>
  <si>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</si>
  <si>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</si>
  <si>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</si>
  <si>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</si>
  <si>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</si>
  <si>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</si>
  <si>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</si>
  <si>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</si>
  <si>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</si>
  <si>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</si>
  <si>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</si>
  <si>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</si>
  <si>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</si>
  <si>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</si>
  <si>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</si>
  <si>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</si>
  <si>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</si>
  <si>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</si>
  <si>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</si>
  <si>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</si>
  <si>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</si>
  <si>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</si>
  <si>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</si>
  <si>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</si>
  <si>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</si>
  <si>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</si>
  <si>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</si>
  <si>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</si>
  <si>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</si>
  <si>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</si>
  <si>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</si>
  <si>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</si>
  <si>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</si>
  <si>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</si>
  <si>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</si>
  <si>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</si>
  <si>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</si>
  <si>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</si>
  <si>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</si>
  <si>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</si>
  <si>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</si>
  <si>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</si>
  <si>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</si>
  <si>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</si>
  <si>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</si>
  <si>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</si>
  <si>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</si>
  <si>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</si>
  <si>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</si>
  <si>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</si>
  <si>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</si>
  <si>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</si>
  <si>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</si>
  <si>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</si>
  <si>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</si>
  <si>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</si>
  <si>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</si>
  <si>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</si>
  <si>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</si>
  <si>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</si>
  <si>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</si>
  <si>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</si>
  <si>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</si>
  <si>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</si>
  <si>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</si>
  <si>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</si>
  <si>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</si>
  <si>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</si>
  <si>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</si>
  <si>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</si>
  <si>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</si>
  <si>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</si>
  <si>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</si>
  <si>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</si>
  <si>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</si>
  <si>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</si>
  <si>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</si>
  <si>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</si>
  <si>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</si>
  <si>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</si>
  <si>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</si>
  <si>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</si>
  <si>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</si>
  <si>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</si>
  <si>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</si>
  <si>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</si>
  <si>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</si>
  <si>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</si>
  <si>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</si>
  <si>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</si>
  <si>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</si>
  <si>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</si>
  <si>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</si>
  <si>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</si>
  <si>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</si>
  <si>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</si>
  <si>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</si>
  <si>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</si>
  <si>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</si>
  <si>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</si>
  <si>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</si>
  <si>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</si>
  <si>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</si>
  <si>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</si>
  <si>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</si>
  <si>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</si>
  <si>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</si>
  <si>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</si>
  <si>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</si>
  <si>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</si>
  <si>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</si>
  <si>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</si>
  <si>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</si>
  <si>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</si>
  <si>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</si>
  <si>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</si>
  <si>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</si>
  <si>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</si>
  <si>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</si>
  <si>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</si>
  <si>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</si>
  <si>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Concesiones de Bono por Hijo a nivel regional</t>
  </si>
  <si>
    <t>Región</t>
  </si>
  <si>
    <t>Internas</t>
  </si>
  <si>
    <t xml:space="preserve"> Externas</t>
  </si>
  <si>
    <t>Total</t>
  </si>
  <si>
    <t>Glosa</t>
  </si>
  <si>
    <t>Cód.</t>
  </si>
  <si>
    <t>PBS</t>
  </si>
  <si>
    <t>APS</t>
  </si>
  <si>
    <t>Cuota Unica</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</si>
  <si>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</si>
  <si>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</si>
  <si>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</si>
  <si>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</si>
  <si>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</si>
  <si>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</si>
  <si>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</si>
  <si>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</si>
  <si>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</si>
  <si>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</si>
  <si>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</si>
  <si>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</si>
  <si>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</si>
  <si>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</si>
  <si>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</si>
  <si>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</si>
  <si>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</si>
  <si>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</si>
  <si>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</si>
  <si>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</si>
  <si>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</si>
  <si>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</si>
  <si>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</si>
  <si>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</si>
  <si>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</si>
  <si>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</si>
  <si>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</si>
  <si>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</si>
  <si>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</si>
  <si>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</si>
  <si>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</si>
  <si>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</si>
  <si>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</si>
  <si>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</si>
  <si>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</si>
  <si>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</si>
  <si>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</si>
  <si>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</si>
  <si>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</si>
  <si>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</si>
  <si>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</si>
  <si>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</si>
  <si>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</si>
  <si>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</si>
  <si>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</si>
  <si>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</si>
  <si>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</si>
  <si>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</si>
  <si>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</si>
  <si>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</si>
  <si>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</si>
  <si>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</si>
  <si>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</si>
  <si>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</si>
  <si>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</si>
  <si>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</si>
  <si>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</si>
  <si>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</si>
  <si>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</si>
  <si>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</si>
  <si>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</si>
  <si>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</si>
  <si>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</si>
  <si>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</si>
  <si>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</si>
  <si>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</si>
  <si>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</si>
  <si>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</si>
  <si>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</si>
  <si>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</si>
  <si>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Notas:</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</si>
  <si>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</si>
  <si>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</si>
  <si>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</si>
  <si>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</si>
  <si>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</si>
  <si>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</si>
  <si>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</si>
  <si>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</si>
  <si>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</si>
  <si>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</si>
  <si>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</si>
  <si>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</si>
  <si>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</si>
  <si>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</si>
  <si>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</si>
  <si>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</si>
  <si>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</si>
  <si>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</si>
  <si>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</si>
  <si>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</si>
  <si>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El presente archivo contiene los principales cuadros del Informe Estadístico Mensual del Pilar Solidario del mes de enero de 2018. 
Correspondiente a:</t>
  </si>
  <si>
    <t>El presente archivo contiene los principales cuadros sobre el Sistema de Pensiones Solidarias del Informe Estadístico Mensual del Pilar Solidario del mes de enero de 2018. 
Los cuadros entregan información de los beneficios solicitados y concedidos mensualmente a nivel nacional, desde julio de 2008 a enero de 2018, asi como también la información de las solicitudes y concesiones a nivel regional y comunal acumulado a enero de 2018.</t>
  </si>
  <si>
    <t>Este archivo contiene información al 22 de febrero de 2018</t>
  </si>
  <si>
    <t>Solicitudes recibidas en el Sistema de Pensiones Solidarias, según mes, desde julio 2008 a enero 2018</t>
  </si>
  <si>
    <t>Concesiones en el Sistema de Pensiones Solidarias, por mes, desde julio 2008 a enero 2018</t>
  </si>
  <si>
    <t>Solicitudes recibidas en el Sistema de Pensiones Solidarias acumuladas desde julio 2008 a enero 2018, según región</t>
  </si>
  <si>
    <t>Concesiones en el Sistema de Pensiones Solidarias acumuladas desde julio 2008 a enero 2018, según región</t>
  </si>
  <si>
    <t>Solicitudes y Concesiones en el Sistema de Pensiones Solidarias acumulado a enero 2018 por región y comuna:</t>
  </si>
  <si>
    <t>Julio de 2008 a enero 2018</t>
  </si>
  <si>
    <t>Total a ene-18</t>
  </si>
  <si>
    <t>Acumuladas de julio de 2008 a enero de 2018</t>
  </si>
  <si>
    <t>A continuación se entregan los principales cuadros sobre Bono por Hijo que contiene el Informe Estadístico Mensual del Pilar Solidario del mes de enero de 2018, incluyendo información de Solicitudes, Concesiones y Rechazos de Bono por hijo a nivel nacional, desde su implementación a la fecha, y las concesiones a nivel regional.</t>
  </si>
  <si>
    <t>Concesiones de Bono por Hijo a nivel nacional, por mes, desde Agosto 2009 a enero 2018</t>
  </si>
  <si>
    <t>Solicitudes, Rechazos y concesiones a nivel nacional, por mes, desde Agosto 2009 a enero 2018</t>
  </si>
  <si>
    <t>Concesiones de Bono por Hijo a nivel regional en el mes de enero de 2018</t>
  </si>
  <si>
    <t>Agosto 2009 a enero 2018</t>
  </si>
  <si>
    <t>A ene-18</t>
  </si>
  <si>
    <t>Agosto 2009 a Enero 2018</t>
  </si>
  <si>
    <t>Enero de 2018</t>
  </si>
  <si>
    <t>A continuación se entregan los principales cuadros sobre el Subsidio Previsional a los Trabajadores Jóvenes del Informe Estadístico Mensual del Pilar Solidario a enero de 2018</t>
  </si>
  <si>
    <t>Solicitudes del Subsidio a la Contratación por parte del empleador, por mes, desde Octubre 2008 a enero 2018</t>
  </si>
  <si>
    <t>Solicitudes de subsidio a la contratación, según estado de la solicitud, por mes, desde enero 2012 a enero 2018</t>
  </si>
  <si>
    <t>Solicitudes del Subsidio a la cotización según sexo, por mes, julio 2011 a enero 2018</t>
  </si>
  <si>
    <t>Solicitudes del subsidio a la cotización, según estado de las solicitudes, sexo, por mes, desde julio 2011 a enero 2018</t>
  </si>
  <si>
    <t>Subsidios pagados según tipo de subsidio, por mes, desde abril 2009 a enero 2018</t>
  </si>
  <si>
    <t>Octubre de 2008 a enero 2018</t>
  </si>
  <si>
    <t>Enero de 2012 a enero de 2018</t>
  </si>
  <si>
    <t>Julio de 2011 a enero de 2018</t>
  </si>
  <si>
    <t>Marzo 2009 a enero 2018</t>
  </si>
  <si>
    <t>Enero'16</t>
  </si>
  <si>
    <t xml:space="preserve">El número de pensiones concesionadas no coincide con el número de pensiones pagadas por las siguientes razones:
• El total acumulado de concesiones de la Reforma Previsional incluye personas fallecidas:
El número de personas fallecidas durante el mes de enero con PBS correspondió a 1.172.
El número aproximado de personas fallecidas con PBS durante el periodo jul-08 a ene-18 correspondió a 138.172. 
• Existen personas a quienes se les ha extinguido o suspendido el beneficio.
• El mes de concedida la pensión no necesariamente coincide con el primer mes de pago.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</si>
</sst>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sz val="9"/>
      <color rgb="FFFFFFFF"/>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10"/>
      <color rgb="FF000000"/>
      <name val="Calibri"/>
      <family val="2"/>
    </font>
    <font>
      <b/>
      <sz val="10"/>
      <color rgb="FF000000"/>
      <name val="Calibri"/>
      <family val="2"/>
    </font>
    <font>
      <b/>
      <sz val="9"/>
      <color rgb="FF000000"/>
      <name val="Calibri"/>
      <family val="2"/>
    </font>
  </fonts>
  <fills count="1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6B8B7"/>
        <bgColor indexed="64"/>
      </patternFill>
    </fill>
    <fill>
      <patternFill patternType="solid">
        <fgColor theme="4"/>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1" fillId="0" borderId="0" applyNumberFormat="0" applyFill="0" applyBorder="0" applyAlignment="0" applyProtection="0"/>
    <xf numFmtId="0" fontId="9" fillId="0" borderId="0"/>
  </cellStyleXfs>
  <cellXfs count="510">
    <xf numFmtId="0" fontId="0" fillId="0" borderId="0" xfId="0"/>
    <xf numFmtId="164" fontId="5" fillId="3" borderId="14" xfId="3" applyNumberFormat="1" applyFont="1" applyFill="1" applyBorder="1" applyAlignment="1">
      <alignment horizontal="left" vertical="center" wrapText="1"/>
    </xf>
    <xf numFmtId="164" fontId="6" fillId="3" borderId="9" xfId="3" applyNumberFormat="1" applyFont="1" applyFill="1" applyBorder="1" applyAlignment="1">
      <alignment horizontal="center" vertical="center"/>
    </xf>
    <xf numFmtId="164" fontId="6" fillId="3" borderId="10" xfId="3" applyNumberFormat="1" applyFont="1" applyFill="1" applyBorder="1" applyAlignment="1">
      <alignment horizontal="center" vertical="center"/>
    </xf>
    <xf numFmtId="164" fontId="5" fillId="3" borderId="10" xfId="3" applyNumberFormat="1" applyFont="1" applyFill="1" applyBorder="1" applyAlignment="1">
      <alignment horizontal="center" vertical="center"/>
    </xf>
    <xf numFmtId="164" fontId="5" fillId="3" borderId="11" xfId="3" applyNumberFormat="1" applyFont="1" applyFill="1" applyBorder="1" applyAlignment="1">
      <alignment horizontal="center" vertical="center"/>
    </xf>
    <xf numFmtId="164" fontId="5" fillId="3" borderId="9" xfId="3" applyNumberFormat="1" applyFont="1" applyFill="1" applyBorder="1" applyAlignment="1">
      <alignment horizontal="center" vertical="center"/>
    </xf>
    <xf numFmtId="164" fontId="5" fillId="3" borderId="12" xfId="3" applyNumberFormat="1" applyFont="1" applyFill="1" applyBorder="1" applyAlignment="1">
      <alignment horizontal="center" vertical="center"/>
    </xf>
    <xf numFmtId="164" fontId="6" fillId="3" borderId="13" xfId="3" applyNumberFormat="1" applyFont="1" applyFill="1" applyBorder="1" applyAlignment="1">
      <alignment horizontal="center" vertical="center"/>
    </xf>
    <xf numFmtId="164" fontId="6" fillId="3" borderId="12" xfId="3" applyNumberFormat="1" applyFont="1" applyFill="1" applyBorder="1" applyAlignment="1">
      <alignment horizontal="center" vertical="center"/>
    </xf>
    <xf numFmtId="164" fontId="7" fillId="3" borderId="14" xfId="3" applyNumberFormat="1" applyFont="1" applyFill="1" applyBorder="1" applyAlignment="1">
      <alignment horizontal="left" vertical="center" wrapText="1"/>
    </xf>
    <xf numFmtId="164" fontId="8" fillId="3" borderId="9" xfId="1" applyNumberFormat="1" applyFont="1" applyFill="1" applyBorder="1"/>
    <xf numFmtId="164" fontId="7" fillId="3" borderId="9" xfId="1" applyNumberFormat="1" applyFont="1" applyFill="1" applyBorder="1"/>
    <xf numFmtId="164" fontId="7" fillId="3" borderId="11" xfId="1" applyNumberFormat="1" applyFont="1" applyFill="1" applyBorder="1"/>
    <xf numFmtId="164" fontId="7" fillId="3" borderId="15" xfId="1" applyNumberFormat="1" applyFont="1" applyFill="1" applyBorder="1"/>
    <xf numFmtId="164" fontId="8" fillId="3" borderId="13" xfId="1" applyNumberFormat="1" applyFont="1" applyFill="1" applyBorder="1"/>
    <xf numFmtId="164" fontId="8" fillId="3" borderId="15" xfId="1" applyNumberFormat="1" applyFont="1" applyFill="1" applyBorder="1"/>
    <xf numFmtId="164" fontId="5" fillId="3" borderId="14" xfId="3" applyNumberFormat="1" applyFont="1" applyFill="1" applyBorder="1" applyAlignment="1">
      <alignment vertical="center" wrapText="1"/>
    </xf>
    <xf numFmtId="164" fontId="8" fillId="3" borderId="16" xfId="1" applyNumberFormat="1" applyFont="1" applyFill="1" applyBorder="1" applyAlignment="1">
      <alignment vertical="center"/>
    </xf>
    <xf numFmtId="164" fontId="7" fillId="3" borderId="16" xfId="1" applyNumberFormat="1" applyFont="1" applyFill="1" applyBorder="1" applyAlignment="1">
      <alignment vertical="center"/>
    </xf>
    <xf numFmtId="164" fontId="7" fillId="3" borderId="17" xfId="1" applyNumberFormat="1" applyFont="1" applyFill="1" applyBorder="1" applyAlignment="1">
      <alignment vertical="center"/>
    </xf>
    <xf numFmtId="164" fontId="8" fillId="3" borderId="18" xfId="1" applyNumberFormat="1" applyFont="1" applyFill="1" applyBorder="1" applyAlignment="1">
      <alignment vertical="center"/>
    </xf>
    <xf numFmtId="164" fontId="8" fillId="3" borderId="17" xfId="1" applyNumberFormat="1" applyFont="1" applyFill="1" applyBorder="1" applyAlignment="1">
      <alignment vertical="center"/>
    </xf>
    <xf numFmtId="164" fontId="6" fillId="0" borderId="19" xfId="3" applyNumberFormat="1" applyFont="1" applyFill="1" applyBorder="1" applyAlignment="1">
      <alignment vertical="center" wrapText="1"/>
    </xf>
    <xf numFmtId="164" fontId="8" fillId="0" borderId="9" xfId="1" applyNumberFormat="1" applyFont="1" applyFill="1" applyBorder="1"/>
    <xf numFmtId="164" fontId="8" fillId="0" borderId="10" xfId="1" applyNumberFormat="1" applyFont="1" applyFill="1" applyBorder="1"/>
    <xf numFmtId="164" fontId="6" fillId="4" borderId="10" xfId="3" applyNumberFormat="1" applyFont="1" applyFill="1" applyBorder="1" applyAlignment="1">
      <alignment horizontal="center" vertical="center"/>
    </xf>
    <xf numFmtId="164" fontId="8" fillId="0" borderId="10" xfId="1" applyNumberFormat="1" applyFont="1" applyBorder="1"/>
    <xf numFmtId="164" fontId="6" fillId="4" borderId="20" xfId="3" applyNumberFormat="1" applyFont="1" applyFill="1" applyBorder="1" applyAlignment="1">
      <alignment horizontal="center" vertical="center"/>
    </xf>
    <xf numFmtId="164" fontId="8" fillId="0" borderId="9" xfId="1" applyNumberFormat="1" applyFont="1" applyBorder="1"/>
    <xf numFmtId="164" fontId="8" fillId="0" borderId="15" xfId="1" applyNumberFormat="1" applyFont="1" applyBorder="1"/>
    <xf numFmtId="164" fontId="8" fillId="0" borderId="13" xfId="1" applyNumberFormat="1" applyFont="1" applyBorder="1"/>
    <xf numFmtId="164" fontId="6" fillId="0" borderId="14" xfId="3" applyNumberFormat="1" applyFont="1" applyFill="1" applyBorder="1" applyAlignment="1">
      <alignment vertical="center" wrapText="1"/>
    </xf>
    <xf numFmtId="164" fontId="8" fillId="0" borderId="21" xfId="1" applyNumberFormat="1" applyFont="1" applyBorder="1"/>
    <xf numFmtId="164" fontId="8" fillId="0" borderId="22" xfId="1" applyNumberFormat="1" applyFont="1" applyBorder="1"/>
    <xf numFmtId="164" fontId="6" fillId="4" borderId="14" xfId="3" applyNumberFormat="1" applyFont="1" applyFill="1" applyBorder="1" applyAlignment="1">
      <alignment vertical="center" wrapText="1"/>
    </xf>
    <xf numFmtId="164" fontId="6" fillId="3" borderId="14" xfId="3" applyNumberFormat="1" applyFont="1" applyFill="1" applyBorder="1" applyAlignment="1">
      <alignment vertical="center" wrapText="1"/>
    </xf>
    <xf numFmtId="164" fontId="8" fillId="3" borderId="10" xfId="1" applyNumberFormat="1" applyFont="1" applyFill="1" applyBorder="1"/>
    <xf numFmtId="164" fontId="6" fillId="3" borderId="20" xfId="3" applyNumberFormat="1" applyFont="1" applyFill="1" applyBorder="1" applyAlignment="1">
      <alignment horizontal="center" vertical="center"/>
    </xf>
    <xf numFmtId="164" fontId="5" fillId="0" borderId="23" xfId="3" applyNumberFormat="1" applyFont="1" applyFill="1" applyBorder="1" applyAlignment="1">
      <alignment vertical="center" wrapText="1"/>
    </xf>
    <xf numFmtId="164" fontId="7" fillId="0" borderId="24" xfId="1" applyNumberFormat="1" applyFont="1" applyFill="1" applyBorder="1" applyAlignment="1">
      <alignment vertical="center"/>
    </xf>
    <xf numFmtId="164" fontId="7" fillId="0" borderId="25" xfId="1" applyNumberFormat="1" applyFont="1" applyFill="1" applyBorder="1" applyAlignment="1">
      <alignment vertical="center"/>
    </xf>
    <xf numFmtId="164" fontId="4" fillId="5" borderId="9" xfId="3" applyNumberFormat="1" applyFont="1" applyFill="1" applyBorder="1" applyAlignment="1">
      <alignment horizontal="center" vertical="center"/>
    </xf>
    <xf numFmtId="164" fontId="4" fillId="5" borderId="10" xfId="3" applyNumberFormat="1" applyFont="1" applyFill="1" applyBorder="1" applyAlignment="1">
      <alignment horizontal="center" vertical="center"/>
    </xf>
    <xf numFmtId="164" fontId="3" fillId="5" borderId="10" xfId="3" applyNumberFormat="1" applyFont="1" applyFill="1" applyBorder="1" applyAlignment="1">
      <alignment horizontal="center" vertical="center" wrapText="1"/>
    </xf>
    <xf numFmtId="164" fontId="4"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4" fontId="3" fillId="5" borderId="9" xfId="3" applyNumberFormat="1" applyFont="1" applyFill="1" applyBorder="1" applyAlignment="1">
      <alignment horizontal="center" vertical="center" wrapText="1"/>
    </xf>
    <xf numFmtId="164" fontId="3" fillId="5" borderId="12" xfId="3" applyNumberFormat="1" applyFont="1" applyFill="1" applyBorder="1" applyAlignment="1">
      <alignment horizontal="center" vertical="center" wrapText="1"/>
    </xf>
    <xf numFmtId="0" fontId="3" fillId="5" borderId="13"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164" fontId="5" fillId="3" borderId="19" xfId="3" applyNumberFormat="1" applyFont="1" applyFill="1" applyBorder="1" applyAlignment="1">
      <alignment horizontal="left" vertical="center" wrapText="1"/>
    </xf>
    <xf numFmtId="164" fontId="8" fillId="3" borderId="31" xfId="1" applyNumberFormat="1" applyFont="1" applyFill="1" applyBorder="1"/>
    <xf numFmtId="164" fontId="8" fillId="3" borderId="32" xfId="1" applyNumberFormat="1" applyFont="1" applyFill="1" applyBorder="1"/>
    <xf numFmtId="164" fontId="5" fillId="3" borderId="32" xfId="3" applyNumberFormat="1" applyFont="1" applyFill="1" applyBorder="1" applyAlignment="1">
      <alignment horizontal="center" vertical="center"/>
    </xf>
    <xf numFmtId="164" fontId="5" fillId="3" borderId="33" xfId="3" applyNumberFormat="1" applyFont="1" applyFill="1" applyBorder="1" applyAlignment="1">
      <alignment horizontal="center" vertical="center"/>
    </xf>
    <xf numFmtId="164" fontId="5" fillId="3" borderId="34" xfId="1" applyNumberFormat="1" applyFont="1" applyFill="1" applyBorder="1" applyAlignment="1">
      <alignment vertical="center" wrapText="1"/>
    </xf>
    <xf numFmtId="164" fontId="6" fillId="3" borderId="35" xfId="3" applyNumberFormat="1" applyFont="1" applyFill="1" applyBorder="1" applyAlignment="1">
      <alignment horizontal="center" vertical="center"/>
    </xf>
    <xf numFmtId="164" fontId="8" fillId="3" borderId="21" xfId="1" applyNumberFormat="1" applyFont="1" applyFill="1" applyBorder="1"/>
    <xf numFmtId="164" fontId="8" fillId="3" borderId="36" xfId="1" applyNumberFormat="1" applyFont="1" applyFill="1" applyBorder="1"/>
    <xf numFmtId="164" fontId="8" fillId="3" borderId="37" xfId="1" applyNumberFormat="1" applyFont="1" applyFill="1" applyBorder="1"/>
    <xf numFmtId="164" fontId="5" fillId="3" borderId="38" xfId="3" applyNumberFormat="1" applyFont="1" applyFill="1" applyBorder="1" applyAlignment="1">
      <alignment horizontal="center" vertical="center"/>
    </xf>
    <xf numFmtId="164" fontId="5" fillId="3" borderId="20" xfId="1" applyNumberFormat="1" applyFont="1" applyFill="1" applyBorder="1" applyAlignment="1">
      <alignment vertical="center" wrapText="1"/>
    </xf>
    <xf numFmtId="164" fontId="8" fillId="3" borderId="12" xfId="1" applyNumberFormat="1" applyFont="1" applyFill="1" applyBorder="1"/>
    <xf numFmtId="164" fontId="8" fillId="3" borderId="16" xfId="1" applyNumberFormat="1" applyFont="1" applyFill="1" applyBorder="1"/>
    <xf numFmtId="164" fontId="8" fillId="3" borderId="17" xfId="1" applyNumberFormat="1" applyFont="1" applyFill="1" applyBorder="1"/>
    <xf numFmtId="164" fontId="8" fillId="3" borderId="39" xfId="1" applyNumberFormat="1" applyFont="1" applyFill="1" applyBorder="1"/>
    <xf numFmtId="164" fontId="6" fillId="4" borderId="19" xfId="3" applyNumberFormat="1" applyFont="1" applyFill="1" applyBorder="1" applyAlignment="1">
      <alignment vertical="center" wrapText="1"/>
    </xf>
    <xf numFmtId="164" fontId="8" fillId="0" borderId="31" xfId="1" applyNumberFormat="1" applyFont="1" applyFill="1" applyBorder="1"/>
    <xf numFmtId="164" fontId="8" fillId="0" borderId="32" xfId="1" applyNumberFormat="1" applyFont="1" applyFill="1" applyBorder="1"/>
    <xf numFmtId="164" fontId="5" fillId="4" borderId="32" xfId="3" applyNumberFormat="1" applyFont="1" applyFill="1" applyBorder="1" applyAlignment="1">
      <alignment horizontal="center" vertical="center"/>
    </xf>
    <xf numFmtId="164" fontId="8" fillId="0" borderId="32" xfId="1" applyNumberFormat="1" applyFont="1" applyBorder="1"/>
    <xf numFmtId="164" fontId="5" fillId="4" borderId="33" xfId="3" applyNumberFormat="1" applyFont="1" applyFill="1" applyBorder="1" applyAlignment="1">
      <alignment horizontal="center" vertical="center"/>
    </xf>
    <xf numFmtId="164" fontId="5" fillId="4" borderId="34" xfId="1" applyNumberFormat="1" applyFont="1" applyFill="1" applyBorder="1" applyAlignment="1">
      <alignment vertical="center" wrapText="1"/>
    </xf>
    <xf numFmtId="164" fontId="8" fillId="0" borderId="31" xfId="1" applyNumberFormat="1" applyFont="1" applyBorder="1"/>
    <xf numFmtId="164" fontId="8" fillId="0" borderId="35" xfId="1" applyNumberFormat="1" applyFont="1" applyBorder="1"/>
    <xf numFmtId="164" fontId="5" fillId="4" borderId="10" xfId="3" applyNumberFormat="1" applyFont="1" applyFill="1" applyBorder="1" applyAlignment="1">
      <alignment horizontal="center" vertical="center"/>
    </xf>
    <xf numFmtId="164" fontId="5" fillId="4" borderId="38" xfId="3" applyNumberFormat="1" applyFont="1" applyFill="1" applyBorder="1" applyAlignment="1">
      <alignment horizontal="center" vertical="center"/>
    </xf>
    <xf numFmtId="164" fontId="5" fillId="4" borderId="20" xfId="1" applyNumberFormat="1" applyFont="1" applyFill="1" applyBorder="1" applyAlignment="1">
      <alignment vertical="center" wrapText="1"/>
    </xf>
    <xf numFmtId="164" fontId="8" fillId="0" borderId="12" xfId="1" applyNumberFormat="1" applyFont="1" applyBorder="1"/>
    <xf numFmtId="164" fontId="6" fillId="4" borderId="8" xfId="3" applyNumberFormat="1" applyFont="1" applyFill="1" applyBorder="1" applyAlignment="1">
      <alignment vertical="center" wrapText="1"/>
    </xf>
    <xf numFmtId="164" fontId="8" fillId="0" borderId="21" xfId="1" applyNumberFormat="1" applyFont="1" applyFill="1" applyBorder="1"/>
    <xf numFmtId="164" fontId="5" fillId="4" borderId="21" xfId="3" applyNumberFormat="1" applyFont="1" applyFill="1" applyBorder="1" applyAlignment="1">
      <alignment horizontal="center" vertical="center"/>
    </xf>
    <xf numFmtId="164" fontId="7" fillId="3" borderId="10" xfId="1" applyNumberFormat="1" applyFont="1" applyFill="1" applyBorder="1"/>
    <xf numFmtId="164" fontId="7" fillId="3" borderId="12" xfId="1" applyNumberFormat="1" applyFont="1" applyFill="1" applyBorder="1"/>
    <xf numFmtId="164" fontId="5" fillId="4" borderId="14" xfId="3" applyNumberFormat="1" applyFont="1" applyFill="1" applyBorder="1" applyAlignment="1">
      <alignment vertical="center" wrapText="1"/>
    </xf>
    <xf numFmtId="164" fontId="7" fillId="0" borderId="9" xfId="1" applyNumberFormat="1" applyFont="1" applyFill="1" applyBorder="1"/>
    <xf numFmtId="164" fontId="7" fillId="0" borderId="10" xfId="1" applyNumberFormat="1" applyFont="1" applyFill="1" applyBorder="1"/>
    <xf numFmtId="164" fontId="7" fillId="0" borderId="10" xfId="1" applyNumberFormat="1" applyFont="1" applyBorder="1"/>
    <xf numFmtId="164" fontId="7" fillId="0" borderId="9" xfId="1" applyNumberFormat="1" applyFont="1" applyBorder="1"/>
    <xf numFmtId="164" fontId="7" fillId="0" borderId="12" xfId="1" applyNumberFormat="1" applyFont="1" applyBorder="1"/>
    <xf numFmtId="164" fontId="4" fillId="5" borderId="26" xfId="3" applyNumberFormat="1" applyFont="1" applyFill="1" applyBorder="1" applyAlignment="1">
      <alignment horizontal="center" vertical="center"/>
    </xf>
    <xf numFmtId="164" fontId="4" fillId="5" borderId="27"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xf>
    <xf numFmtId="164" fontId="3" fillId="5" borderId="28" xfId="3" applyNumberFormat="1" applyFont="1" applyFill="1" applyBorder="1" applyAlignment="1">
      <alignment horizontal="center" vertical="center"/>
    </xf>
    <xf numFmtId="0" fontId="3" fillId="5" borderId="29" xfId="3" applyNumberFormat="1" applyFont="1" applyFill="1" applyBorder="1" applyAlignment="1">
      <alignment horizontal="center" vertical="center" wrapText="1"/>
    </xf>
    <xf numFmtId="164" fontId="3" fillId="5" borderId="26" xfId="3" applyNumberFormat="1" applyFont="1" applyFill="1" applyBorder="1" applyAlignment="1">
      <alignment horizontal="center" vertical="center" wrapText="1"/>
    </xf>
    <xf numFmtId="164" fontId="3" fillId="5" borderId="30" xfId="3" applyNumberFormat="1" applyFont="1" applyFill="1" applyBorder="1" applyAlignment="1">
      <alignment horizontal="center" vertical="center" wrapText="1"/>
    </xf>
    <xf numFmtId="0" fontId="3" fillId="5" borderId="26" xfId="3" applyNumberFormat="1" applyFont="1" applyFill="1" applyBorder="1" applyAlignment="1">
      <alignment horizontal="center" vertical="center" wrapText="1"/>
    </xf>
    <xf numFmtId="0" fontId="3" fillId="5" borderId="27" xfId="3" applyNumberFormat="1" applyFont="1" applyFill="1" applyBorder="1" applyAlignment="1">
      <alignment horizontal="center" vertical="center" wrapText="1"/>
    </xf>
    <xf numFmtId="0" fontId="3" fillId="5" borderId="30" xfId="3" applyNumberFormat="1" applyFont="1" applyFill="1" applyBorder="1" applyAlignment="1">
      <alignment horizontal="center" vertical="center" wrapText="1"/>
    </xf>
    <xf numFmtId="164" fontId="5" fillId="0" borderId="46" xfId="3" applyNumberFormat="1" applyFont="1" applyFill="1" applyBorder="1" applyAlignment="1">
      <alignment vertical="center" wrapText="1"/>
    </xf>
    <xf numFmtId="164" fontId="6" fillId="0" borderId="47" xfId="3" applyNumberFormat="1" applyFont="1" applyFill="1" applyBorder="1" applyAlignment="1">
      <alignment vertical="center" wrapText="1"/>
    </xf>
    <xf numFmtId="164" fontId="6" fillId="0" borderId="32" xfId="3" applyNumberFormat="1" applyFont="1" applyFill="1" applyBorder="1" applyAlignment="1">
      <alignment vertical="center" wrapText="1"/>
    </xf>
    <xf numFmtId="164" fontId="6" fillId="0" borderId="33" xfId="3" applyNumberFormat="1" applyFont="1" applyFill="1" applyBorder="1" applyAlignment="1">
      <alignment vertical="center" wrapText="1"/>
    </xf>
    <xf numFmtId="164" fontId="6" fillId="0" borderId="48" xfId="3" applyNumberFormat="1" applyFont="1" applyFill="1" applyBorder="1" applyAlignment="1">
      <alignment vertical="center" wrapText="1"/>
    </xf>
    <xf numFmtId="165" fontId="6" fillId="0" borderId="49" xfId="2" applyNumberFormat="1" applyFont="1" applyFill="1" applyBorder="1"/>
    <xf numFmtId="164" fontId="6" fillId="0" borderId="9" xfId="3" applyNumberFormat="1" applyFont="1" applyFill="1" applyBorder="1" applyAlignment="1">
      <alignment vertical="center" wrapText="1"/>
    </xf>
    <xf numFmtId="164" fontId="6" fillId="0" borderId="50" xfId="3" applyNumberFormat="1" applyFont="1" applyFill="1" applyBorder="1" applyAlignment="1">
      <alignment vertical="center" wrapText="1"/>
    </xf>
    <xf numFmtId="164" fontId="6" fillId="0" borderId="51" xfId="3" applyNumberFormat="1" applyFont="1" applyFill="1" applyBorder="1" applyAlignment="1">
      <alignment vertical="center" wrapText="1"/>
    </xf>
    <xf numFmtId="164" fontId="6" fillId="0" borderId="52" xfId="3" applyNumberFormat="1" applyFont="1" applyFill="1" applyBorder="1" applyAlignment="1">
      <alignment vertical="center" wrapText="1"/>
    </xf>
    <xf numFmtId="164" fontId="6" fillId="0" borderId="53" xfId="3" applyNumberFormat="1" applyFont="1" applyFill="1" applyBorder="1" applyAlignment="1">
      <alignment vertical="center" wrapText="1"/>
    </xf>
    <xf numFmtId="164" fontId="6" fillId="0" borderId="13" xfId="3" applyNumberFormat="1" applyFont="1" applyFill="1" applyBorder="1" applyAlignment="1">
      <alignment vertical="center" wrapText="1"/>
    </xf>
    <xf numFmtId="164" fontId="6" fillId="0" borderId="10" xfId="3" applyNumberFormat="1" applyFont="1" applyFill="1" applyBorder="1" applyAlignment="1">
      <alignment vertical="center" wrapText="1"/>
    </xf>
    <xf numFmtId="164" fontId="6" fillId="0" borderId="38" xfId="3" applyNumberFormat="1" applyFont="1" applyFill="1" applyBorder="1" applyAlignment="1">
      <alignment vertical="center" wrapText="1"/>
    </xf>
    <xf numFmtId="164" fontId="6" fillId="0" borderId="54" xfId="3" applyNumberFormat="1" applyFont="1" applyFill="1" applyBorder="1" applyAlignment="1">
      <alignment vertical="center" wrapText="1"/>
    </xf>
    <xf numFmtId="165" fontId="6" fillId="0" borderId="20" xfId="2" applyNumberFormat="1" applyFont="1" applyFill="1" applyBorder="1"/>
    <xf numFmtId="164" fontId="6" fillId="0" borderId="12" xfId="3" applyNumberFormat="1" applyFont="1" applyFill="1" applyBorder="1" applyAlignment="1">
      <alignment vertical="center" wrapText="1"/>
    </xf>
    <xf numFmtId="164" fontId="5" fillId="3" borderId="55" xfId="3" applyNumberFormat="1" applyFont="1" applyFill="1" applyBorder="1" applyAlignment="1">
      <alignment vertical="center" wrapText="1"/>
    </xf>
    <xf numFmtId="164" fontId="6" fillId="3" borderId="18" xfId="3" applyNumberFormat="1" applyFont="1" applyFill="1" applyBorder="1" applyAlignment="1">
      <alignment vertical="center" wrapText="1"/>
    </xf>
    <xf numFmtId="164" fontId="6" fillId="3" borderId="39" xfId="3" applyNumberFormat="1" applyFont="1" applyFill="1" applyBorder="1" applyAlignment="1">
      <alignment vertical="center" wrapText="1"/>
    </xf>
    <xf numFmtId="164" fontId="5" fillId="3" borderId="39" xfId="3" applyNumberFormat="1" applyFont="1" applyFill="1" applyBorder="1" applyAlignment="1">
      <alignment vertical="center" wrapText="1"/>
    </xf>
    <xf numFmtId="164" fontId="5" fillId="3" borderId="56" xfId="3" applyNumberFormat="1" applyFont="1" applyFill="1" applyBorder="1" applyAlignment="1">
      <alignment vertical="center" wrapText="1"/>
    </xf>
    <xf numFmtId="164" fontId="5" fillId="3" borderId="57" xfId="3" applyNumberFormat="1" applyFont="1" applyFill="1" applyBorder="1" applyAlignment="1">
      <alignment vertical="center" wrapText="1"/>
    </xf>
    <xf numFmtId="165" fontId="6" fillId="3" borderId="58" xfId="2" applyNumberFormat="1" applyFont="1" applyFill="1" applyBorder="1"/>
    <xf numFmtId="164" fontId="6" fillId="3" borderId="59" xfId="3" applyNumberFormat="1" applyFont="1" applyFill="1" applyBorder="1" applyAlignment="1">
      <alignment vertical="center" wrapText="1"/>
    </xf>
    <xf numFmtId="164" fontId="6" fillId="3" borderId="60" xfId="3" applyNumberFormat="1" applyFont="1" applyFill="1" applyBorder="1" applyAlignment="1">
      <alignment vertical="center" wrapText="1"/>
    </xf>
    <xf numFmtId="164" fontId="6" fillId="3" borderId="61" xfId="3" applyNumberFormat="1" applyFont="1" applyFill="1" applyBorder="1" applyAlignment="1">
      <alignment vertical="center" wrapText="1"/>
    </xf>
    <xf numFmtId="164" fontId="6" fillId="3" borderId="62" xfId="3" applyNumberFormat="1" applyFont="1" applyFill="1" applyBorder="1" applyAlignment="1">
      <alignment vertical="center" wrapText="1"/>
    </xf>
    <xf numFmtId="164" fontId="6" fillId="3" borderId="63" xfId="3" applyNumberFormat="1" applyFont="1" applyFill="1" applyBorder="1" applyAlignment="1">
      <alignment vertical="center" wrapText="1"/>
    </xf>
    <xf numFmtId="164" fontId="5" fillId="0" borderId="1" xfId="3" applyNumberFormat="1" applyFont="1" applyFill="1" applyBorder="1" applyAlignment="1">
      <alignment vertical="center" wrapText="1"/>
    </xf>
    <xf numFmtId="9" fontId="5" fillId="0" borderId="40" xfId="2" applyFont="1" applyFill="1" applyBorder="1" applyAlignment="1">
      <alignment vertical="center" wrapText="1"/>
    </xf>
    <xf numFmtId="9" fontId="5" fillId="0" borderId="27" xfId="2" applyFont="1" applyFill="1" applyBorder="1" applyAlignment="1">
      <alignment vertical="center" wrapText="1"/>
    </xf>
    <xf numFmtId="9" fontId="5" fillId="0" borderId="28" xfId="2" applyFont="1" applyFill="1" applyBorder="1" applyAlignment="1">
      <alignment vertical="center" wrapText="1"/>
    </xf>
    <xf numFmtId="9" fontId="5" fillId="0" borderId="26" xfId="2" applyFont="1" applyFill="1" applyBorder="1" applyAlignment="1">
      <alignment vertical="center" wrapText="1"/>
    </xf>
    <xf numFmtId="9" fontId="5" fillId="0" borderId="30" xfId="2" applyFont="1" applyFill="1" applyBorder="1" applyAlignment="1">
      <alignment vertical="center" wrapText="1"/>
    </xf>
    <xf numFmtId="9" fontId="5" fillId="0" borderId="66" xfId="2" applyFont="1" applyFill="1" applyBorder="1" applyAlignment="1">
      <alignment vertical="center" wrapText="1"/>
    </xf>
    <xf numFmtId="9" fontId="5" fillId="0" borderId="67" xfId="2" applyFont="1" applyFill="1" applyBorder="1" applyAlignment="1">
      <alignment vertical="center" wrapText="1"/>
    </xf>
    <xf numFmtId="9" fontId="5" fillId="0" borderId="68" xfId="2" applyFont="1" applyFill="1" applyBorder="1" applyAlignment="1">
      <alignment vertical="center" wrapText="1"/>
    </xf>
    <xf numFmtId="164" fontId="4" fillId="5" borderId="40"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wrapText="1"/>
    </xf>
    <xf numFmtId="164" fontId="3" fillId="5" borderId="28" xfId="3" applyNumberFormat="1" applyFont="1" applyFill="1" applyBorder="1" applyAlignment="1">
      <alignment horizontal="center" vertical="center" wrapText="1"/>
    </xf>
    <xf numFmtId="0" fontId="3" fillId="5" borderId="41" xfId="3" applyNumberFormat="1" applyFont="1" applyFill="1" applyBorder="1" applyAlignment="1">
      <alignment horizontal="center" vertical="center" wrapText="1"/>
    </xf>
    <xf numFmtId="0" fontId="3" fillId="5" borderId="42" xfId="3" applyNumberFormat="1" applyFont="1" applyFill="1" applyBorder="1" applyAlignment="1">
      <alignment horizontal="center" vertical="center" wrapText="1"/>
    </xf>
    <xf numFmtId="0" fontId="3" fillId="5" borderId="43" xfId="3" applyNumberFormat="1" applyFont="1" applyFill="1" applyBorder="1" applyAlignment="1">
      <alignment horizontal="center" vertical="center" wrapText="1"/>
    </xf>
    <xf numFmtId="0" fontId="3" fillId="5" borderId="44" xfId="3" applyNumberFormat="1" applyFont="1" applyFill="1" applyBorder="1" applyAlignment="1">
      <alignment horizontal="center" vertical="center" wrapText="1"/>
    </xf>
    <xf numFmtId="0" fontId="3" fillId="5" borderId="45" xfId="3" applyNumberFormat="1" applyFont="1" applyFill="1" applyBorder="1" applyAlignment="1">
      <alignment horizontal="center" vertical="center" wrapText="1"/>
    </xf>
    <xf numFmtId="164" fontId="5" fillId="4" borderId="46" xfId="3" applyNumberFormat="1" applyFont="1" applyFill="1" applyBorder="1" applyAlignment="1">
      <alignment vertical="center" wrapText="1"/>
    </xf>
    <xf numFmtId="164" fontId="6" fillId="4" borderId="51" xfId="3" applyNumberFormat="1" applyFont="1" applyFill="1" applyBorder="1" applyAlignment="1">
      <alignment vertical="center" wrapText="1"/>
    </xf>
    <xf numFmtId="164" fontId="6" fillId="4" borderId="52" xfId="3" applyNumberFormat="1" applyFont="1" applyFill="1" applyBorder="1" applyAlignment="1">
      <alignment vertical="center" wrapText="1"/>
    </xf>
    <xf numFmtId="164" fontId="6" fillId="4" borderId="76" xfId="3" applyNumberFormat="1" applyFont="1" applyFill="1" applyBorder="1" applyAlignment="1">
      <alignment vertical="center" wrapText="1"/>
    </xf>
    <xf numFmtId="164" fontId="6" fillId="4" borderId="54" xfId="3" applyNumberFormat="1" applyFont="1" applyFill="1" applyBorder="1" applyAlignment="1">
      <alignment vertical="center" wrapText="1"/>
    </xf>
    <xf numFmtId="165" fontId="6" fillId="4" borderId="20" xfId="2" applyNumberFormat="1" applyFont="1" applyFill="1" applyBorder="1"/>
    <xf numFmtId="164" fontId="6" fillId="4" borderId="9" xfId="3" applyNumberFormat="1" applyFont="1" applyFill="1" applyBorder="1" applyAlignment="1">
      <alignment vertical="center" wrapText="1"/>
    </xf>
    <xf numFmtId="164" fontId="6" fillId="4" borderId="50" xfId="3" applyNumberFormat="1" applyFont="1" applyFill="1" applyBorder="1" applyAlignment="1">
      <alignment vertical="center" wrapText="1"/>
    </xf>
    <xf numFmtId="164" fontId="6" fillId="4" borderId="53" xfId="3" applyNumberFormat="1" applyFont="1" applyFill="1" applyBorder="1" applyAlignment="1">
      <alignment vertical="center" wrapText="1"/>
    </xf>
    <xf numFmtId="164" fontId="6" fillId="4" borderId="13" xfId="3" applyNumberFormat="1" applyFont="1" applyFill="1" applyBorder="1" applyAlignment="1">
      <alignment vertical="center" wrapText="1"/>
    </xf>
    <xf numFmtId="164" fontId="6" fillId="4" borderId="10" xfId="3" applyNumberFormat="1" applyFont="1" applyFill="1" applyBorder="1" applyAlignment="1">
      <alignment vertical="center" wrapText="1"/>
    </xf>
    <xf numFmtId="164" fontId="6" fillId="4" borderId="38" xfId="3" applyNumberFormat="1" applyFont="1" applyFill="1" applyBorder="1" applyAlignment="1">
      <alignment vertical="center" wrapText="1"/>
    </xf>
    <xf numFmtId="164" fontId="6" fillId="4" borderId="12" xfId="3" applyNumberFormat="1" applyFont="1" applyFill="1" applyBorder="1" applyAlignment="1">
      <alignment vertical="center" wrapText="1"/>
    </xf>
    <xf numFmtId="164" fontId="5" fillId="3" borderId="62" xfId="3" applyNumberFormat="1" applyFont="1" applyFill="1" applyBorder="1" applyAlignment="1">
      <alignment vertical="center" wrapText="1"/>
    </xf>
    <xf numFmtId="164" fontId="5" fillId="3" borderId="77" xfId="3" applyNumberFormat="1" applyFont="1" applyFill="1" applyBorder="1" applyAlignment="1">
      <alignment vertical="center" wrapText="1"/>
    </xf>
    <xf numFmtId="164" fontId="5" fillId="3" borderId="59" xfId="3" applyNumberFormat="1" applyFont="1" applyFill="1" applyBorder="1" applyAlignment="1">
      <alignment vertical="center" wrapText="1"/>
    </xf>
    <xf numFmtId="164" fontId="5" fillId="3" borderId="60" xfId="3" applyNumberFormat="1" applyFont="1" applyFill="1" applyBorder="1" applyAlignment="1">
      <alignment vertical="center" wrapText="1"/>
    </xf>
    <xf numFmtId="164" fontId="5" fillId="3" borderId="61" xfId="3" applyNumberFormat="1" applyFont="1" applyFill="1" applyBorder="1" applyAlignment="1">
      <alignment vertical="center" wrapText="1"/>
    </xf>
    <xf numFmtId="164" fontId="5" fillId="3" borderId="63" xfId="3" applyNumberFormat="1" applyFont="1" applyFill="1" applyBorder="1" applyAlignment="1">
      <alignment vertical="center" wrapText="1"/>
    </xf>
    <xf numFmtId="9" fontId="5" fillId="0" borderId="78" xfId="2" applyFont="1" applyFill="1" applyBorder="1" applyAlignment="1">
      <alignment vertical="center" wrapText="1"/>
    </xf>
    <xf numFmtId="9" fontId="5" fillId="0" borderId="2" xfId="2" applyFont="1" applyFill="1" applyBorder="1" applyAlignment="1">
      <alignment vertical="center" wrapText="1"/>
    </xf>
    <xf numFmtId="164" fontId="4" fillId="5" borderId="72" xfId="3" applyNumberFormat="1" applyFont="1" applyFill="1" applyBorder="1" applyAlignment="1">
      <alignment horizontal="center" vertical="center"/>
    </xf>
    <xf numFmtId="164" fontId="4" fillId="5" borderId="36" xfId="3" applyNumberFormat="1" applyFont="1" applyFill="1" applyBorder="1" applyAlignment="1">
      <alignment horizontal="center" vertical="center"/>
    </xf>
    <xf numFmtId="164" fontId="3" fillId="5" borderId="36" xfId="3" applyNumberFormat="1" applyFont="1" applyFill="1" applyBorder="1" applyAlignment="1">
      <alignment horizontal="center" vertical="center"/>
    </xf>
    <xf numFmtId="164" fontId="3" fillId="5" borderId="73" xfId="3" applyNumberFormat="1" applyFont="1" applyFill="1" applyBorder="1" applyAlignment="1">
      <alignment horizontal="center" vertical="center"/>
    </xf>
    <xf numFmtId="0" fontId="3" fillId="5" borderId="48" xfId="3" applyNumberFormat="1" applyFont="1" applyFill="1" applyBorder="1" applyAlignment="1">
      <alignment horizontal="center" vertical="center" wrapText="1"/>
    </xf>
    <xf numFmtId="0" fontId="3" fillId="5" borderId="49" xfId="3" applyNumberFormat="1" applyFont="1" applyFill="1" applyBorder="1" applyAlignment="1">
      <alignment horizontal="center" vertical="center" wrapText="1"/>
    </xf>
    <xf numFmtId="164" fontId="3" fillId="5" borderId="74" xfId="3" applyNumberFormat="1" applyFont="1" applyFill="1" applyBorder="1" applyAlignment="1">
      <alignment horizontal="center" vertical="center" wrapText="1"/>
    </xf>
    <xf numFmtId="164" fontId="3" fillId="5" borderId="75" xfId="3" applyNumberFormat="1" applyFont="1" applyFill="1" applyBorder="1" applyAlignment="1">
      <alignment horizontal="center" vertical="center" wrapText="1"/>
    </xf>
    <xf numFmtId="0" fontId="3" fillId="5" borderId="72" xfId="3" applyNumberFormat="1" applyFont="1" applyFill="1" applyBorder="1" applyAlignment="1">
      <alignment horizontal="center" vertical="center" wrapText="1"/>
    </xf>
    <xf numFmtId="0" fontId="3" fillId="5" borderId="36" xfId="3" applyNumberFormat="1" applyFont="1" applyFill="1" applyBorder="1" applyAlignment="1">
      <alignment horizontal="center" vertical="center" wrapText="1"/>
    </xf>
    <xf numFmtId="0" fontId="3" fillId="5" borderId="37" xfId="3" applyNumberFormat="1" applyFont="1" applyFill="1" applyBorder="1" applyAlignment="1">
      <alignment horizontal="center" vertical="center" wrapText="1"/>
    </xf>
    <xf numFmtId="164" fontId="11" fillId="4" borderId="10" xfId="5" applyNumberFormat="1" applyFont="1" applyFill="1" applyBorder="1" applyAlignment="1">
      <alignment vertical="center" wrapText="1"/>
    </xf>
    <xf numFmtId="165" fontId="11" fillId="4" borderId="10" xfId="2" applyNumberFormat="1" applyFont="1" applyFill="1" applyBorder="1" applyAlignment="1">
      <alignment vertical="center" wrapText="1"/>
    </xf>
    <xf numFmtId="164"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4" fontId="4" fillId="5" borderId="10" xfId="5" applyNumberFormat="1" applyFont="1" applyFill="1" applyBorder="1" applyAlignment="1">
      <alignment horizontal="center" vertical="center" wrapText="1"/>
    </xf>
    <xf numFmtId="164" fontId="3" fillId="5" borderId="10" xfId="5" applyNumberFormat="1" applyFont="1" applyFill="1" applyBorder="1" applyAlignment="1">
      <alignment horizontal="center" vertical="center" wrapText="1"/>
    </xf>
    <xf numFmtId="0" fontId="8" fillId="0" borderId="0" xfId="0" applyFont="1"/>
    <xf numFmtId="164" fontId="11" fillId="6" borderId="0" xfId="5" applyNumberFormat="1" applyFont="1" applyFill="1"/>
    <xf numFmtId="164" fontId="11" fillId="6" borderId="0" xfId="5" applyNumberFormat="1" applyFont="1" applyFill="1" applyBorder="1"/>
    <xf numFmtId="0" fontId="13" fillId="0" borderId="0" xfId="6" applyFont="1" applyAlignment="1" applyProtection="1"/>
    <xf numFmtId="164" fontId="11" fillId="4" borderId="0" xfId="5" applyNumberFormat="1" applyFont="1" applyFill="1" applyAlignment="1"/>
    <xf numFmtId="164" fontId="11" fillId="4" borderId="0" xfId="5" applyNumberFormat="1" applyFont="1" applyFill="1"/>
    <xf numFmtId="165" fontId="11" fillId="6" borderId="0" xfId="2" applyNumberFormat="1" applyFont="1" applyFill="1"/>
    <xf numFmtId="164"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4"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4" fontId="11" fillId="6" borderId="0" xfId="5" applyNumberFormat="1" applyFont="1" applyFill="1" applyAlignment="1">
      <alignment wrapText="1"/>
    </xf>
    <xf numFmtId="164" fontId="14" fillId="6" borderId="0" xfId="5" applyNumberFormat="1" applyFont="1" applyFill="1" applyBorder="1" applyAlignment="1">
      <alignment vertical="center" wrapText="1"/>
    </xf>
    <xf numFmtId="0" fontId="8" fillId="0" borderId="0" xfId="0" applyFont="1" applyBorder="1"/>
    <xf numFmtId="165" fontId="11" fillId="4" borderId="38" xfId="2" applyNumberFormat="1" applyFont="1" applyFill="1" applyBorder="1" applyAlignment="1">
      <alignment vertical="center" wrapText="1"/>
    </xf>
    <xf numFmtId="9" fontId="11" fillId="4" borderId="38" xfId="2" applyNumberFormat="1" applyFont="1" applyFill="1" applyBorder="1" applyAlignment="1">
      <alignment vertical="center" wrapText="1"/>
    </xf>
    <xf numFmtId="9" fontId="12" fillId="3" borderId="38" xfId="2" applyFont="1" applyFill="1" applyBorder="1" applyAlignment="1">
      <alignment vertical="center" wrapText="1"/>
    </xf>
    <xf numFmtId="164" fontId="4" fillId="5" borderId="38" xfId="5" applyNumberFormat="1" applyFont="1" applyFill="1" applyBorder="1" applyAlignment="1">
      <alignment horizontal="center" vertical="center" wrapText="1"/>
    </xf>
    <xf numFmtId="164" fontId="14" fillId="0" borderId="0" xfId="5" applyNumberFormat="1" applyFont="1" applyFill="1" applyBorder="1" applyAlignment="1">
      <alignment vertical="center" wrapText="1"/>
    </xf>
    <xf numFmtId="164" fontId="6" fillId="4" borderId="10" xfId="5" applyNumberFormat="1" applyFont="1" applyFill="1" applyBorder="1" applyAlignment="1">
      <alignment vertical="center" wrapText="1"/>
    </xf>
    <xf numFmtId="165" fontId="6" fillId="4" borderId="10" xfId="2" applyNumberFormat="1" applyFont="1" applyFill="1" applyBorder="1" applyAlignment="1">
      <alignment vertical="center" wrapText="1"/>
    </xf>
    <xf numFmtId="164"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5"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4"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4" fontId="11" fillId="0" borderId="0" xfId="5" applyNumberFormat="1" applyFont="1" applyFill="1" applyAlignment="1">
      <alignment wrapText="1"/>
    </xf>
    <xf numFmtId="164" fontId="11" fillId="0" borderId="0" xfId="5" applyNumberFormat="1" applyFont="1" applyFill="1"/>
    <xf numFmtId="164" fontId="11" fillId="0" borderId="10" xfId="5" applyNumberFormat="1" applyFont="1" applyFill="1" applyBorder="1" applyAlignment="1">
      <alignment vertical="center" wrapText="1"/>
    </xf>
    <xf numFmtId="165" fontId="11" fillId="0" borderId="10" xfId="2" applyNumberFormat="1" applyFont="1" applyFill="1" applyBorder="1" applyAlignment="1">
      <alignment vertical="center" wrapText="1"/>
    </xf>
    <xf numFmtId="164" fontId="12" fillId="0" borderId="10" xfId="5" applyNumberFormat="1" applyFont="1" applyFill="1" applyBorder="1" applyAlignment="1">
      <alignment vertical="center" wrapText="1"/>
    </xf>
    <xf numFmtId="9" fontId="11" fillId="0" borderId="10" xfId="2" applyNumberFormat="1" applyFont="1" applyFill="1" applyBorder="1" applyAlignment="1">
      <alignment vertical="center" wrapText="1"/>
    </xf>
    <xf numFmtId="9" fontId="12" fillId="0" borderId="10" xfId="2" applyFont="1" applyFill="1" applyBorder="1" applyAlignment="1">
      <alignment vertical="center" wrapText="1"/>
    </xf>
    <xf numFmtId="164" fontId="11" fillId="4" borderId="0" xfId="5" applyNumberFormat="1" applyFont="1" applyFill="1" applyBorder="1" applyAlignment="1"/>
    <xf numFmtId="164" fontId="11" fillId="4" borderId="10" xfId="5" applyNumberFormat="1" applyFont="1" applyFill="1" applyBorder="1" applyAlignment="1">
      <alignment horizontal="right" vertical="center" wrapText="1"/>
    </xf>
    <xf numFmtId="165" fontId="11" fillId="4" borderId="10" xfId="2" applyNumberFormat="1" applyFont="1" applyFill="1" applyBorder="1" applyAlignment="1">
      <alignment horizontal="right" vertical="center" wrapText="1"/>
    </xf>
    <xf numFmtId="164"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4" fontId="12" fillId="4" borderId="0" xfId="5" applyNumberFormat="1" applyFont="1" applyFill="1" applyBorder="1" applyAlignment="1"/>
    <xf numFmtId="165" fontId="11" fillId="3" borderId="10" xfId="2" applyNumberFormat="1" applyFont="1" applyFill="1" applyBorder="1" applyAlignment="1">
      <alignment vertical="center" wrapText="1"/>
    </xf>
    <xf numFmtId="164" fontId="11" fillId="4" borderId="0" xfId="5" applyNumberFormat="1" applyFont="1" applyFill="1" applyBorder="1"/>
    <xf numFmtId="164" fontId="15" fillId="6" borderId="0" xfId="5" applyNumberFormat="1" applyFont="1" applyFill="1" applyBorder="1" applyAlignment="1">
      <alignment horizontal="center" vertical="center" wrapText="1"/>
    </xf>
    <xf numFmtId="164" fontId="8" fillId="6" borderId="0" xfId="5" applyNumberFormat="1" applyFont="1" applyFill="1" applyBorder="1" applyAlignment="1">
      <alignment horizontal="center" vertical="center"/>
    </xf>
    <xf numFmtId="164" fontId="15" fillId="6" borderId="0" xfId="5" applyNumberFormat="1" applyFont="1" applyFill="1" applyBorder="1" applyAlignment="1">
      <alignment vertical="center" wrapText="1"/>
    </xf>
    <xf numFmtId="164"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4"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0" fontId="17" fillId="5" borderId="10" xfId="0" applyFont="1" applyFill="1" applyBorder="1" applyAlignment="1">
      <alignment horizontal="center" vertical="center" wrapText="1"/>
    </xf>
    <xf numFmtId="0" fontId="18" fillId="7" borderId="10" xfId="0" applyFont="1" applyFill="1" applyBorder="1" applyAlignment="1">
      <alignment horizontal="left" vertical="center" wrapText="1"/>
    </xf>
    <xf numFmtId="0" fontId="19" fillId="7" borderId="10" xfId="0" applyFont="1" applyFill="1" applyBorder="1" applyAlignment="1">
      <alignment horizontal="center" vertical="center" wrapText="1"/>
    </xf>
    <xf numFmtId="3" fontId="18" fillId="7" borderId="10" xfId="0" applyNumberFormat="1" applyFont="1" applyFill="1" applyBorder="1" applyAlignment="1">
      <alignment horizontal="right" vertical="center" wrapText="1"/>
    </xf>
    <xf numFmtId="17" fontId="19" fillId="0" borderId="10" xfId="0" applyNumberFormat="1" applyFont="1" applyBorder="1" applyAlignment="1">
      <alignment horizontal="left" vertical="center"/>
    </xf>
    <xf numFmtId="3" fontId="19" fillId="0" borderId="10" xfId="0" applyNumberFormat="1" applyFont="1" applyBorder="1" applyAlignment="1">
      <alignment horizontal="right" vertical="center"/>
    </xf>
    <xf numFmtId="0" fontId="19" fillId="0" borderId="10" xfId="0" applyFont="1" applyBorder="1" applyAlignment="1">
      <alignment horizontal="right" vertical="center"/>
    </xf>
    <xf numFmtId="3" fontId="19" fillId="8" borderId="10" xfId="0" applyNumberFormat="1" applyFont="1" applyFill="1" applyBorder="1" applyAlignment="1">
      <alignment horizontal="right" vertical="center"/>
    </xf>
    <xf numFmtId="0" fontId="19" fillId="8" borderId="10" xfId="0" applyFont="1" applyFill="1" applyBorder="1" applyAlignment="1">
      <alignment horizontal="right" vertical="center"/>
    </xf>
    <xf numFmtId="0" fontId="18" fillId="7" borderId="10" xfId="0" applyFont="1" applyFill="1" applyBorder="1" applyAlignment="1">
      <alignment horizontal="left" vertical="center"/>
    </xf>
    <xf numFmtId="3" fontId="18" fillId="7" borderId="10" xfId="0" applyNumberFormat="1" applyFont="1" applyFill="1" applyBorder="1" applyAlignment="1">
      <alignment horizontal="right" vertical="center"/>
    </xf>
    <xf numFmtId="17" fontId="19" fillId="0" borderId="10" xfId="0" applyNumberFormat="1" applyFont="1" applyFill="1" applyBorder="1" applyAlignment="1">
      <alignment horizontal="left" vertical="center"/>
    </xf>
    <xf numFmtId="3" fontId="19" fillId="0" borderId="10" xfId="0" applyNumberFormat="1" applyFont="1" applyFill="1" applyBorder="1" applyAlignment="1">
      <alignment horizontal="right" vertical="center"/>
    </xf>
    <xf numFmtId="3" fontId="18" fillId="3" borderId="10" xfId="0" applyNumberFormat="1" applyFont="1" applyFill="1" applyBorder="1" applyAlignment="1">
      <alignment horizontal="right" vertical="center"/>
    </xf>
    <xf numFmtId="166" fontId="8" fillId="0" borderId="0" xfId="0" applyNumberFormat="1" applyFont="1"/>
    <xf numFmtId="0" fontId="17" fillId="5" borderId="10" xfId="0" applyFont="1" applyFill="1" applyBorder="1" applyAlignment="1">
      <alignment horizontal="center" vertical="center"/>
    </xf>
    <xf numFmtId="0" fontId="17" fillId="5" borderId="10" xfId="0" applyFont="1" applyFill="1" applyBorder="1" applyAlignment="1">
      <alignment vertical="center"/>
    </xf>
    <xf numFmtId="0" fontId="18" fillId="3" borderId="10" xfId="0" applyFont="1" applyFill="1" applyBorder="1" applyAlignment="1">
      <alignment horizontal="left" vertical="center"/>
    </xf>
    <xf numFmtId="17" fontId="18" fillId="3" borderId="10" xfId="0" applyNumberFormat="1" applyFont="1" applyFill="1" applyBorder="1" applyAlignment="1">
      <alignment horizontal="left" vertical="center"/>
    </xf>
    <xf numFmtId="165" fontId="8" fillId="0" borderId="0" xfId="2" applyNumberFormat="1" applyFont="1"/>
    <xf numFmtId="3" fontId="19" fillId="3" borderId="10" xfId="0" applyNumberFormat="1" applyFont="1" applyFill="1" applyBorder="1" applyAlignment="1">
      <alignment horizontal="right" vertical="center"/>
    </xf>
    <xf numFmtId="0" fontId="20" fillId="5" borderId="10" xfId="0" applyFont="1" applyFill="1" applyBorder="1" applyAlignment="1">
      <alignment vertical="center"/>
    </xf>
    <xf numFmtId="0" fontId="7" fillId="0" borderId="10" xfId="0" applyFont="1" applyBorder="1" applyAlignment="1">
      <alignment horizontal="center" vertical="center"/>
    </xf>
    <xf numFmtId="0" fontId="19" fillId="0" borderId="10" xfId="0" applyFont="1" applyBorder="1" applyAlignment="1">
      <alignment vertical="center"/>
    </xf>
    <xf numFmtId="0" fontId="8" fillId="0" borderId="10" xfId="0" applyFont="1" applyBorder="1" applyAlignment="1">
      <alignment horizontal="right" vertical="center"/>
    </xf>
    <xf numFmtId="0" fontId="7" fillId="0" borderId="10" xfId="0" applyFont="1" applyBorder="1" applyAlignment="1">
      <alignment horizontal="right" vertical="center"/>
    </xf>
    <xf numFmtId="0" fontId="8" fillId="0" borderId="10" xfId="0" applyFont="1" applyBorder="1" applyAlignment="1">
      <alignment vertical="center"/>
    </xf>
    <xf numFmtId="3" fontId="8"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7" borderId="10" xfId="0" applyFont="1" applyFill="1" applyBorder="1" applyAlignment="1">
      <alignment horizontal="center" vertical="center"/>
    </xf>
    <xf numFmtId="0" fontId="18" fillId="7" borderId="10" xfId="0" applyFont="1" applyFill="1" applyBorder="1" applyAlignment="1">
      <alignment vertical="center"/>
    </xf>
    <xf numFmtId="3" fontId="7" fillId="7" borderId="10" xfId="0" applyNumberFormat="1" applyFont="1" applyFill="1" applyBorder="1" applyAlignment="1">
      <alignment horizontal="right" vertical="center"/>
    </xf>
    <xf numFmtId="0" fontId="7" fillId="7" borderId="10" xfId="0" applyFont="1" applyFill="1" applyBorder="1" applyAlignment="1">
      <alignment horizontal="right" vertical="center"/>
    </xf>
    <xf numFmtId="0" fontId="7" fillId="7" borderId="10" xfId="0" applyFont="1" applyFill="1" applyBorder="1" applyAlignment="1">
      <alignment vertical="center"/>
    </xf>
    <xf numFmtId="0" fontId="3" fillId="5" borderId="16" xfId="0" applyFont="1" applyFill="1" applyBorder="1" applyAlignment="1">
      <alignment horizontal="center" vertical="center" wrapText="1"/>
    </xf>
    <xf numFmtId="0" fontId="3" fillId="5" borderId="39" xfId="0" applyFont="1" applyFill="1" applyBorder="1" applyAlignment="1">
      <alignment horizontal="center" vertical="center" wrapText="1"/>
    </xf>
    <xf numFmtId="17" fontId="7" fillId="11" borderId="10" xfId="0" applyNumberFormat="1" applyFont="1" applyFill="1" applyBorder="1" applyAlignment="1">
      <alignment horizontal="left"/>
    </xf>
    <xf numFmtId="164" fontId="7" fillId="11" borderId="20" xfId="1" applyNumberFormat="1" applyFont="1" applyFill="1" applyBorder="1"/>
    <xf numFmtId="164" fontId="7" fillId="11" borderId="9" xfId="1" applyNumberFormat="1" applyFont="1" applyFill="1" applyBorder="1"/>
    <xf numFmtId="164" fontId="7" fillId="11" borderId="10" xfId="1" applyNumberFormat="1" applyFont="1" applyFill="1" applyBorder="1"/>
    <xf numFmtId="0" fontId="7" fillId="11" borderId="10" xfId="0" applyNumberFormat="1" applyFont="1" applyFill="1" applyBorder="1" applyAlignment="1">
      <alignment horizontal="left"/>
    </xf>
    <xf numFmtId="164" fontId="5" fillId="11" borderId="20" xfId="1" applyNumberFormat="1" applyFont="1" applyFill="1" applyBorder="1"/>
    <xf numFmtId="164" fontId="5" fillId="11" borderId="9" xfId="1" applyNumberFormat="1" applyFont="1" applyFill="1" applyBorder="1"/>
    <xf numFmtId="164" fontId="5" fillId="11" borderId="10" xfId="1" applyNumberFormat="1" applyFont="1" applyFill="1" applyBorder="1"/>
    <xf numFmtId="17" fontId="8" fillId="4" borderId="10" xfId="0" applyNumberFormat="1" applyFont="1" applyFill="1" applyBorder="1" applyAlignment="1">
      <alignment horizontal="left"/>
    </xf>
    <xf numFmtId="164" fontId="6" fillId="4" borderId="20" xfId="1" applyNumberFormat="1" applyFont="1" applyFill="1" applyBorder="1"/>
    <xf numFmtId="164" fontId="6" fillId="4" borderId="9" xfId="1" applyNumberFormat="1" applyFont="1" applyFill="1" applyBorder="1"/>
    <xf numFmtId="164" fontId="6" fillId="4" borderId="10" xfId="1" applyNumberFormat="1" applyFont="1" applyFill="1" applyBorder="1"/>
    <xf numFmtId="164" fontId="8" fillId="4" borderId="20" xfId="1" applyNumberFormat="1" applyFont="1" applyFill="1" applyBorder="1"/>
    <xf numFmtId="164" fontId="8" fillId="4" borderId="9" xfId="1" applyNumberFormat="1" applyFont="1" applyFill="1" applyBorder="1"/>
    <xf numFmtId="164" fontId="8" fillId="4" borderId="10" xfId="1" applyNumberFormat="1" applyFont="1" applyFill="1" applyBorder="1"/>
    <xf numFmtId="164" fontId="8" fillId="4" borderId="9" xfId="1" applyNumberFormat="1" applyFont="1" applyFill="1" applyBorder="1" applyAlignment="1">
      <alignment horizontal="right"/>
    </xf>
    <xf numFmtId="164" fontId="8" fillId="4" borderId="10" xfId="1" applyNumberFormat="1" applyFont="1" applyFill="1" applyBorder="1" applyAlignment="1">
      <alignment horizontal="right"/>
    </xf>
    <xf numFmtId="164" fontId="8" fillId="11" borderId="9" xfId="1" applyNumberFormat="1" applyFont="1" applyFill="1" applyBorder="1"/>
    <xf numFmtId="17" fontId="7" fillId="12" borderId="10" xfId="0" applyNumberFormat="1" applyFont="1" applyFill="1" applyBorder="1" applyAlignment="1">
      <alignment horizontal="left"/>
    </xf>
    <xf numFmtId="164" fontId="7" fillId="12" borderId="20" xfId="0" applyNumberFormat="1" applyFont="1" applyFill="1" applyBorder="1"/>
    <xf numFmtId="164" fontId="7" fillId="12" borderId="9" xfId="0" applyNumberFormat="1" applyFont="1" applyFill="1" applyBorder="1"/>
    <xf numFmtId="164" fontId="7" fillId="12" borderId="10" xfId="0" applyNumberFormat="1" applyFont="1" applyFill="1" applyBorder="1"/>
    <xf numFmtId="0" fontId="3" fillId="5" borderId="10" xfId="0" applyFont="1" applyFill="1" applyBorder="1" applyAlignment="1">
      <alignment horizontal="center"/>
    </xf>
    <xf numFmtId="17" fontId="7" fillId="4" borderId="10" xfId="0" applyNumberFormat="1" applyFont="1" applyFill="1" applyBorder="1" applyAlignment="1">
      <alignment horizontal="left"/>
    </xf>
    <xf numFmtId="164" fontId="7" fillId="4" borderId="10" xfId="1" applyNumberFormat="1" applyFont="1" applyFill="1" applyBorder="1" applyAlignment="1">
      <alignment horizontal="right"/>
    </xf>
    <xf numFmtId="0" fontId="7" fillId="4" borderId="10" xfId="0" applyFont="1" applyFill="1" applyBorder="1" applyAlignment="1">
      <alignment horizontal="right"/>
    </xf>
    <xf numFmtId="164" fontId="7" fillId="3" borderId="10" xfId="1" applyNumberFormat="1" applyFont="1" applyFill="1" applyBorder="1" applyAlignment="1">
      <alignment horizontal="right"/>
    </xf>
    <xf numFmtId="0" fontId="8" fillId="4" borderId="10" xfId="0" applyFont="1" applyFill="1" applyBorder="1" applyAlignment="1">
      <alignment horizontal="right"/>
    </xf>
    <xf numFmtId="164" fontId="8" fillId="3" borderId="10" xfId="1" applyNumberFormat="1" applyFont="1" applyFill="1" applyBorder="1" applyAlignment="1">
      <alignment horizontal="right"/>
    </xf>
    <xf numFmtId="164"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17" fontId="8" fillId="4" borderId="38" xfId="0" applyNumberFormat="1" applyFont="1" applyFill="1" applyBorder="1" applyAlignment="1">
      <alignment horizontal="left"/>
    </xf>
    <xf numFmtId="164" fontId="7" fillId="3" borderId="10" xfId="0" applyNumberFormat="1" applyFont="1" applyFill="1" applyBorder="1"/>
    <xf numFmtId="0" fontId="7" fillId="3" borderId="10" xfId="0" applyNumberFormat="1" applyFont="1" applyFill="1" applyBorder="1" applyAlignment="1">
      <alignment horizontal="left"/>
    </xf>
    <xf numFmtId="164" fontId="7" fillId="3" borderId="10" xfId="0" applyNumberFormat="1" applyFont="1" applyFill="1" applyBorder="1" applyAlignment="1"/>
    <xf numFmtId="164" fontId="7" fillId="12" borderId="10" xfId="0" applyNumberFormat="1" applyFont="1" applyFill="1" applyBorder="1" applyAlignment="1">
      <alignment horizontal="right"/>
    </xf>
    <xf numFmtId="164" fontId="7" fillId="4" borderId="20" xfId="1" applyNumberFormat="1" applyFont="1" applyFill="1" applyBorder="1"/>
    <xf numFmtId="164" fontId="7" fillId="4" borderId="54" xfId="1" applyNumberFormat="1" applyFont="1" applyFill="1" applyBorder="1"/>
    <xf numFmtId="164" fontId="7" fillId="4" borderId="10" xfId="1" applyNumberFormat="1" applyFont="1" applyFill="1" applyBorder="1"/>
    <xf numFmtId="164" fontId="7" fillId="4" borderId="82" xfId="1" applyNumberFormat="1" applyFont="1" applyFill="1" applyBorder="1"/>
    <xf numFmtId="164" fontId="7" fillId="4" borderId="11" xfId="1" applyNumberFormat="1" applyFont="1" applyFill="1" applyBorder="1"/>
    <xf numFmtId="164" fontId="7" fillId="4" borderId="9" xfId="1" applyNumberFormat="1" applyFont="1" applyFill="1" applyBorder="1"/>
    <xf numFmtId="0" fontId="7" fillId="4" borderId="10" xfId="0" applyNumberFormat="1" applyFont="1" applyFill="1" applyBorder="1" applyAlignment="1">
      <alignment horizontal="left"/>
    </xf>
    <xf numFmtId="164" fontId="8" fillId="4" borderId="54" xfId="1" applyNumberFormat="1" applyFont="1" applyFill="1" applyBorder="1"/>
    <xf numFmtId="164" fontId="8" fillId="4" borderId="82" xfId="1" applyNumberFormat="1" applyFont="1" applyFill="1" applyBorder="1"/>
    <xf numFmtId="164" fontId="8" fillId="4" borderId="11" xfId="1" applyNumberFormat="1" applyFont="1" applyFill="1" applyBorder="1"/>
    <xf numFmtId="164" fontId="8" fillId="0" borderId="20" xfId="1" applyNumberFormat="1" applyFont="1" applyFill="1" applyBorder="1"/>
    <xf numFmtId="164" fontId="8" fillId="0" borderId="54" xfId="1" applyNumberFormat="1" applyFont="1" applyFill="1" applyBorder="1"/>
    <xf numFmtId="0" fontId="8" fillId="0" borderId="20" xfId="0" applyFont="1" applyBorder="1"/>
    <xf numFmtId="0" fontId="8" fillId="0" borderId="82" xfId="0" applyFont="1" applyBorder="1"/>
    <xf numFmtId="0" fontId="8" fillId="0" borderId="10" xfId="0" applyFont="1" applyBorder="1"/>
    <xf numFmtId="164" fontId="8" fillId="0" borderId="11" xfId="1" applyNumberFormat="1" applyFont="1" applyBorder="1"/>
    <xf numFmtId="164" fontId="7" fillId="0" borderId="20" xfId="0" applyNumberFormat="1" applyFont="1" applyFill="1" applyBorder="1"/>
    <xf numFmtId="164" fontId="7" fillId="0" borderId="54" xfId="0" applyNumberFormat="1" applyFont="1" applyFill="1" applyBorder="1"/>
    <xf numFmtId="164" fontId="7" fillId="0" borderId="10" xfId="0" applyNumberFormat="1" applyFont="1" applyFill="1" applyBorder="1"/>
    <xf numFmtId="164" fontId="7" fillId="0" borderId="82" xfId="0" applyNumberFormat="1" applyFont="1" applyFill="1" applyBorder="1"/>
    <xf numFmtId="164" fontId="7" fillId="0" borderId="11" xfId="0" applyNumberFormat="1" applyFont="1" applyFill="1" applyBorder="1"/>
    <xf numFmtId="164" fontId="7" fillId="0" borderId="9" xfId="0" applyNumberFormat="1" applyFont="1" applyFill="1" applyBorder="1"/>
    <xf numFmtId="164" fontId="8" fillId="0" borderId="20" xfId="1" applyNumberFormat="1" applyFont="1" applyBorder="1"/>
    <xf numFmtId="164" fontId="8" fillId="0" borderId="82" xfId="1" applyNumberFormat="1" applyFont="1" applyBorder="1"/>
    <xf numFmtId="17" fontId="8" fillId="0" borderId="10" xfId="0" applyNumberFormat="1" applyFont="1" applyFill="1" applyBorder="1" applyAlignment="1">
      <alignment horizontal="left"/>
    </xf>
    <xf numFmtId="164" fontId="8" fillId="0" borderId="54" xfId="1" applyNumberFormat="1" applyFont="1" applyBorder="1"/>
    <xf numFmtId="164" fontId="7" fillId="0" borderId="20" xfId="1" applyNumberFormat="1" applyFont="1" applyFill="1" applyBorder="1"/>
    <xf numFmtId="164" fontId="7" fillId="0" borderId="54" xfId="1" applyNumberFormat="1" applyFont="1" applyFill="1" applyBorder="1"/>
    <xf numFmtId="164" fontId="7" fillId="0" borderId="82" xfId="1" applyNumberFormat="1" applyFont="1" applyFill="1" applyBorder="1"/>
    <xf numFmtId="164" fontId="7" fillId="0" borderId="11" xfId="1" applyNumberFormat="1" applyFont="1" applyFill="1" applyBorder="1"/>
    <xf numFmtId="0" fontId="7" fillId="0" borderId="10" xfId="0" applyFont="1" applyBorder="1"/>
    <xf numFmtId="164" fontId="7" fillId="0" borderId="11" xfId="1" applyNumberFormat="1" applyFont="1" applyBorder="1"/>
    <xf numFmtId="164" fontId="7" fillId="0" borderId="54" xfId="1" applyNumberFormat="1" applyFont="1" applyBorder="1"/>
    <xf numFmtId="164" fontId="7" fillId="0" borderId="82" xfId="1" applyNumberFormat="1" applyFont="1" applyBorder="1"/>
    <xf numFmtId="0" fontId="6" fillId="13"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17" fontId="7" fillId="8" borderId="10" xfId="0" applyNumberFormat="1" applyFont="1" applyFill="1" applyBorder="1" applyAlignment="1">
      <alignment horizontal="left" vertical="center"/>
    </xf>
    <xf numFmtId="3" fontId="7" fillId="8"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4" borderId="0" xfId="0" applyFont="1" applyFill="1"/>
    <xf numFmtId="0" fontId="0" fillId="14" borderId="0" xfId="0" applyFill="1"/>
    <xf numFmtId="0" fontId="10" fillId="0" borderId="0" xfId="6" applyAlignment="1" applyProtection="1"/>
    <xf numFmtId="164" fontId="13" fillId="6" borderId="0" xfId="5" applyNumberFormat="1" applyFont="1" applyFill="1" applyBorder="1"/>
    <xf numFmtId="0" fontId="13" fillId="0" borderId="0" xfId="0" applyFont="1"/>
    <xf numFmtId="0" fontId="23" fillId="0" borderId="0" xfId="0" applyFont="1"/>
    <xf numFmtId="0" fontId="22" fillId="0" borderId="0" xfId="0" applyFont="1" applyBorder="1"/>
    <xf numFmtId="0" fontId="0" fillId="0" borderId="0" xfId="0" applyFont="1" applyBorder="1" applyAlignment="1">
      <alignment horizontal="left" vertical="top"/>
    </xf>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2" fillId="0" borderId="0" xfId="0" applyFont="1"/>
    <xf numFmtId="0" fontId="16" fillId="0" borderId="0" xfId="0" applyFont="1" applyAlignment="1">
      <alignment vertical="center" wrapText="1"/>
    </xf>
    <xf numFmtId="0" fontId="22" fillId="14" borderId="0" xfId="0" applyFont="1" applyFill="1"/>
    <xf numFmtId="0" fontId="24" fillId="0" borderId="0" xfId="0" applyFont="1"/>
    <xf numFmtId="0" fontId="16" fillId="0" borderId="56" xfId="0" applyFont="1" applyBorder="1"/>
    <xf numFmtId="0" fontId="24" fillId="0" borderId="79" xfId="0" applyFont="1" applyBorder="1"/>
    <xf numFmtId="0" fontId="24" fillId="0" borderId="16" xfId="0" applyFont="1" applyBorder="1"/>
    <xf numFmtId="0" fontId="24" fillId="0" borderId="80" xfId="0" applyFont="1" applyBorder="1"/>
    <xf numFmtId="0" fontId="24" fillId="0" borderId="31" xfId="0" applyFont="1" applyBorder="1"/>
    <xf numFmtId="0" fontId="25" fillId="0" borderId="0" xfId="6" quotePrefix="1" applyFont="1" applyAlignment="1" applyProtection="1"/>
    <xf numFmtId="0" fontId="25" fillId="0" borderId="0" xfId="6" applyFont="1" applyAlignment="1" applyProtection="1"/>
    <xf numFmtId="0" fontId="27" fillId="0" borderId="0" xfId="6" applyFont="1" applyAlignment="1" applyProtection="1"/>
    <xf numFmtId="0" fontId="16" fillId="0" borderId="0" xfId="0" applyFont="1" applyFill="1" applyBorder="1"/>
    <xf numFmtId="0" fontId="27" fillId="0" borderId="0" xfId="6" quotePrefix="1" applyFont="1" applyAlignment="1" applyProtection="1"/>
    <xf numFmtId="0" fontId="24" fillId="0" borderId="73" xfId="0" applyFont="1" applyBorder="1"/>
    <xf numFmtId="0" fontId="24" fillId="0" borderId="0" xfId="0" applyFont="1" applyBorder="1"/>
    <xf numFmtId="0" fontId="24" fillId="0" borderId="21" xfId="0" applyFont="1" applyBorder="1"/>
    <xf numFmtId="0" fontId="24" fillId="0" borderId="33" xfId="0" applyFont="1" applyBorder="1"/>
    <xf numFmtId="0" fontId="25"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8" fillId="0" borderId="0" xfId="6" applyFont="1" applyAlignment="1" applyProtection="1"/>
    <xf numFmtId="0" fontId="29" fillId="0" borderId="0" xfId="6" applyFont="1" applyAlignment="1" applyProtection="1"/>
    <xf numFmtId="0" fontId="30" fillId="0" borderId="0" xfId="6" applyFont="1" applyAlignment="1" applyProtection="1"/>
    <xf numFmtId="0" fontId="3" fillId="5" borderId="10" xfId="0" applyFont="1" applyFill="1" applyBorder="1" applyAlignment="1">
      <alignment horizontal="center"/>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17" fontId="32" fillId="3" borderId="10" xfId="0" applyNumberFormat="1" applyFont="1" applyFill="1" applyBorder="1" applyAlignment="1">
      <alignment horizontal="left" vertical="center"/>
    </xf>
    <xf numFmtId="3" fontId="31" fillId="3" borderId="10" xfId="0" applyNumberFormat="1" applyFont="1" applyFill="1" applyBorder="1" applyAlignment="1">
      <alignment horizontal="right" vertical="center"/>
    </xf>
    <xf numFmtId="0" fontId="32" fillId="10" borderId="10" xfId="0" applyFont="1" applyFill="1" applyBorder="1" applyAlignment="1">
      <alignment horizontal="left" vertical="center"/>
    </xf>
    <xf numFmtId="3" fontId="32" fillId="10" borderId="10" xfId="0" applyNumberFormat="1" applyFont="1" applyFill="1" applyBorder="1" applyAlignment="1">
      <alignment horizontal="right" vertical="center"/>
    </xf>
    <xf numFmtId="0" fontId="24" fillId="0" borderId="33" xfId="0" applyFont="1" applyFill="1" applyBorder="1"/>
    <xf numFmtId="0" fontId="33" fillId="7" borderId="10" xfId="0" applyFont="1" applyFill="1" applyBorder="1" applyAlignment="1">
      <alignment horizontal="left" vertical="center"/>
    </xf>
    <xf numFmtId="3" fontId="33" fillId="3" borderId="10" xfId="0" applyNumberFormat="1" applyFont="1" applyFill="1" applyBorder="1" applyAlignment="1">
      <alignment horizontal="right" vertical="center"/>
    </xf>
    <xf numFmtId="3" fontId="33" fillId="9" borderId="10" xfId="0" applyNumberFormat="1" applyFont="1" applyFill="1" applyBorder="1" applyAlignment="1">
      <alignment horizontal="right" vertical="center"/>
    </xf>
    <xf numFmtId="0" fontId="7" fillId="8" borderId="10" xfId="0" applyFont="1" applyFill="1" applyBorder="1" applyAlignment="1">
      <alignment horizontal="center" vertical="center"/>
    </xf>
    <xf numFmtId="0" fontId="24" fillId="0" borderId="73" xfId="0" applyFont="1" applyBorder="1" applyAlignment="1">
      <alignment horizontal="left" vertical="top" wrapText="1"/>
    </xf>
    <xf numFmtId="0" fontId="24" fillId="0" borderId="0" xfId="0" applyFont="1" applyBorder="1" applyAlignment="1">
      <alignment horizontal="left" vertical="top" wrapText="1"/>
    </xf>
    <xf numFmtId="0" fontId="24" fillId="0" borderId="21" xfId="0" applyFont="1" applyBorder="1" applyAlignment="1">
      <alignment horizontal="left" vertical="top" wrapText="1"/>
    </xf>
    <xf numFmtId="0" fontId="1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4" fontId="3" fillId="5" borderId="4"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4" fontId="3" fillId="5" borderId="23" xfId="3" applyNumberFormat="1" applyFont="1" applyFill="1" applyBorder="1" applyAlignment="1">
      <alignment horizontal="center" vertical="center" wrapText="1"/>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6" fillId="0" borderId="0" xfId="0" applyNumberFormat="1" applyFont="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5" fillId="0" borderId="30" xfId="0" applyFont="1" applyBorder="1" applyAlignment="1">
      <alignment horizontal="center"/>
    </xf>
    <xf numFmtId="0" fontId="26" fillId="0" borderId="0" xfId="0" applyFont="1" applyAlignment="1">
      <alignment horizontal="center"/>
    </xf>
    <xf numFmtId="9" fontId="5" fillId="0" borderId="1" xfId="4" applyNumberFormat="1" applyFont="1" applyBorder="1" applyAlignment="1">
      <alignment horizontal="center"/>
    </xf>
    <xf numFmtId="9" fontId="5" fillId="0" borderId="3" xfId="4" applyNumberFormat="1" applyFont="1" applyBorder="1" applyAlignment="1">
      <alignment horizontal="center"/>
    </xf>
    <xf numFmtId="164" fontId="3" fillId="5" borderId="19" xfId="3" applyNumberFormat="1" applyFont="1" applyFill="1" applyBorder="1" applyAlignment="1">
      <alignment horizontal="center" vertical="center" wrapText="1"/>
    </xf>
    <xf numFmtId="0" fontId="5" fillId="0" borderId="66" xfId="0" applyFont="1" applyBorder="1" applyAlignment="1">
      <alignment horizontal="center"/>
    </xf>
    <xf numFmtId="0" fontId="5" fillId="0" borderId="67"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center"/>
    </xf>
    <xf numFmtId="164" fontId="3" fillId="5" borderId="10" xfId="5" applyNumberFormat="1" applyFont="1" applyFill="1" applyBorder="1" applyAlignment="1">
      <alignment horizontal="center" vertical="center" wrapText="1"/>
    </xf>
    <xf numFmtId="164" fontId="3" fillId="5" borderId="38" xfId="5" applyNumberFormat="1" applyFont="1" applyFill="1" applyBorder="1" applyAlignment="1">
      <alignment horizontal="center" vertical="center" wrapText="1"/>
    </xf>
    <xf numFmtId="164" fontId="3" fillId="5" borderId="50" xfId="5" applyNumberFormat="1" applyFont="1" applyFill="1" applyBorder="1" applyAlignment="1">
      <alignment horizontal="center" vertical="center" wrapText="1"/>
    </xf>
    <xf numFmtId="164" fontId="3" fillId="5" borderId="9" xfId="5" applyNumberFormat="1" applyFont="1" applyFill="1" applyBorder="1" applyAlignment="1">
      <alignment horizontal="center" vertical="center" wrapText="1"/>
    </xf>
    <xf numFmtId="164" fontId="26" fillId="0" borderId="0" xfId="5" applyNumberFormat="1" applyFont="1" applyFill="1" applyBorder="1" applyAlignment="1">
      <alignment horizontal="center" vertical="center"/>
    </xf>
    <xf numFmtId="164" fontId="3" fillId="5" borderId="32" xfId="5" applyNumberFormat="1" applyFont="1" applyFill="1" applyBorder="1" applyAlignment="1">
      <alignment horizontal="center" vertical="center" wrapText="1"/>
    </xf>
    <xf numFmtId="164" fontId="3" fillId="5" borderId="39" xfId="5" applyNumberFormat="1" applyFont="1" applyFill="1" applyBorder="1" applyAlignment="1">
      <alignment horizontal="center" vertical="center" wrapText="1"/>
    </xf>
    <xf numFmtId="0" fontId="24" fillId="0" borderId="33" xfId="0" applyFont="1" applyBorder="1" applyAlignment="1">
      <alignment horizontal="left" vertical="top" wrapText="1"/>
    </xf>
    <xf numFmtId="0" fontId="24" fillId="0" borderId="80" xfId="0" applyFont="1" applyBorder="1" applyAlignment="1">
      <alignment horizontal="left" vertical="top" wrapText="1"/>
    </xf>
    <xf numFmtId="0" fontId="24" fillId="0" borderId="31" xfId="0" applyFont="1" applyBorder="1" applyAlignment="1">
      <alignment horizontal="left" vertical="top" wrapText="1"/>
    </xf>
    <xf numFmtId="0" fontId="18" fillId="0" borderId="38" xfId="0" applyFont="1" applyBorder="1" applyAlignment="1">
      <alignment horizontal="center" vertical="center"/>
    </xf>
    <xf numFmtId="0" fontId="18" fillId="0" borderId="50" xfId="0" applyFont="1" applyBorder="1" applyAlignment="1">
      <alignment horizontal="center" vertical="center"/>
    </xf>
    <xf numFmtId="0" fontId="18" fillId="0" borderId="9" xfId="0" applyFont="1" applyBorder="1" applyAlignment="1">
      <alignment horizontal="center" vertical="center"/>
    </xf>
    <xf numFmtId="0" fontId="17" fillId="5" borderId="10" xfId="0" applyFont="1" applyFill="1" applyBorder="1" applyAlignment="1">
      <alignment horizontal="center" vertical="center" wrapText="1"/>
    </xf>
    <xf numFmtId="0" fontId="17" fillId="5" borderId="10" xfId="0" applyFont="1" applyFill="1" applyBorder="1" applyAlignment="1">
      <alignment horizontal="center" vertical="center"/>
    </xf>
    <xf numFmtId="0" fontId="3" fillId="5" borderId="10" xfId="0" applyFont="1" applyFill="1" applyBorder="1" applyAlignment="1">
      <alignment horizontal="center"/>
    </xf>
    <xf numFmtId="0" fontId="7" fillId="0" borderId="10" xfId="0" applyFont="1" applyBorder="1" applyAlignment="1">
      <alignment horizontal="center" vertical="center"/>
    </xf>
    <xf numFmtId="0" fontId="7" fillId="7" borderId="10" xfId="0" applyFont="1" applyFill="1" applyBorder="1" applyAlignment="1">
      <alignment horizontal="center" vertical="center"/>
    </xf>
    <xf numFmtId="0" fontId="16" fillId="0" borderId="0" xfId="0" quotePrefix="1" applyFont="1" applyAlignment="1">
      <alignment horizont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8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xf>
    <xf numFmtId="0" fontId="3" fillId="5" borderId="38" xfId="0" applyFont="1" applyFill="1" applyBorder="1" applyAlignment="1">
      <alignment horizontal="center" vertical="center" wrapText="1"/>
    </xf>
    <xf numFmtId="0" fontId="3" fillId="5" borderId="5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9"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17" fontId="7" fillId="3" borderId="38" xfId="0" applyNumberFormat="1" applyFont="1" applyFill="1" applyBorder="1" applyAlignment="1">
      <alignment horizontal="left"/>
    </xf>
    <xf numFmtId="17" fontId="7" fillId="3" borderId="50"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38" xfId="0" applyNumberFormat="1" applyFont="1" applyFill="1" applyBorder="1" applyAlignment="1">
      <alignment horizontal="left"/>
    </xf>
    <xf numFmtId="0" fontId="7" fillId="3" borderId="50"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3" fillId="5" borderId="39"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2"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3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17" fillId="5" borderId="38" xfId="0" applyFont="1" applyFill="1" applyBorder="1" applyAlignment="1">
      <alignment horizontal="center" vertical="center"/>
    </xf>
    <xf numFmtId="0" fontId="17" fillId="5" borderId="9" xfId="0" applyFont="1" applyFill="1" applyBorder="1" applyAlignment="1">
      <alignment horizontal="center" vertical="center"/>
    </xf>
    <xf numFmtId="0" fontId="5" fillId="13" borderId="38" xfId="0" applyFont="1" applyFill="1" applyBorder="1" applyAlignment="1">
      <alignment horizontal="center" vertical="center"/>
    </xf>
    <xf numFmtId="0" fontId="5" fillId="13" borderId="50" xfId="0" applyFont="1" applyFill="1" applyBorder="1" applyAlignment="1">
      <alignment horizontal="center" vertical="center"/>
    </xf>
    <xf numFmtId="0" fontId="5" fillId="13" borderId="9" xfId="0" applyFont="1" applyFill="1" applyBorder="1" applyAlignment="1">
      <alignment horizontal="center" vertical="center"/>
    </xf>
    <xf numFmtId="0" fontId="17" fillId="5" borderId="39"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50" xfId="0" applyFont="1" applyFill="1" applyBorder="1" applyAlignment="1">
      <alignment horizontal="center" vertical="center" wrapText="1"/>
    </xf>
    <xf numFmtId="0" fontId="5" fillId="13" borderId="9" xfId="0" applyFont="1" applyFill="1" applyBorder="1" applyAlignment="1">
      <alignment horizontal="center" vertical="center" wrapText="1"/>
    </xf>
  </cellXfs>
  <cellStyles count="10">
    <cellStyle name="Énfasis1" xfId="3" builtinId="29"/>
    <cellStyle name="Hipervínculo" xfId="6" builtinId="8"/>
    <cellStyle name="Hipervínculo 2" xfId="8"/>
    <cellStyle name="Millares" xfId="1" builtinId="3"/>
    <cellStyle name="Millares 2 3" xfId="5"/>
    <cellStyle name="Normal" xfId="0" builtinId="0"/>
    <cellStyle name="Normal 2" xfId="4"/>
    <cellStyle name="Normal 46" xfId="9"/>
    <cellStyle name="Porcentaje" xfId="2" builtinId="5"/>
    <cellStyle name="Porcentual 2" xfId="7"/>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3" sqref="B3"/>
    </sheetView>
  </sheetViews>
  <sheetFormatPr baseColWidth="10" defaultRowHeight="15" x14ac:dyDescent="0.25"/>
  <sheetData>
    <row r="2" spans="1:2" x14ac:dyDescent="0.25">
      <c r="A2" t="s">
        <v>481</v>
      </c>
      <c r="B2" t="s">
        <v>623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Q131"/>
  <sheetViews>
    <sheetView showGridLines="0" zoomScaleNormal="100" workbookViewId="0"/>
  </sheetViews>
  <sheetFormatPr baseColWidth="10" defaultRowHeight="12" x14ac:dyDescent="0.2"/>
  <cols>
    <col min="1" max="1" width="6" style="188" customWidth="1"/>
    <col min="2" max="2" width="18.140625" style="188" customWidth="1"/>
    <col min="3" max="4" width="8.5703125" style="188" bestFit="1" customWidth="1"/>
    <col min="5" max="6" width="8.5703125" style="188" customWidth="1"/>
    <col min="7" max="7" width="9.42578125" style="188" bestFit="1" customWidth="1"/>
    <col min="8" max="8" width="7.5703125" style="188" bestFit="1" customWidth="1"/>
    <col min="9" max="10" width="7.5703125" style="188" customWidth="1"/>
    <col min="11" max="11" width="9.7109375" style="188" customWidth="1"/>
    <col min="12" max="12" width="11.140625" style="188" customWidth="1"/>
    <col min="13" max="14" width="11.42578125" style="188"/>
    <col min="15" max="15" width="12.42578125" style="188" bestFit="1" customWidth="1"/>
    <col min="16" max="251" width="11.42578125" style="188"/>
    <col min="252" max="252" width="18.140625" style="188" customWidth="1"/>
    <col min="253" max="254" width="8.5703125" style="188" bestFit="1" customWidth="1"/>
    <col min="255" max="256" width="8.5703125" style="188" customWidth="1"/>
    <col min="257" max="257" width="9.42578125" style="188" bestFit="1" customWidth="1"/>
    <col min="258" max="258" width="7.5703125" style="188" bestFit="1" customWidth="1"/>
    <col min="259" max="260" width="7.5703125" style="188" customWidth="1"/>
    <col min="261" max="261" width="9.7109375" style="188" customWidth="1"/>
    <col min="262" max="267" width="0" style="188" hidden="1" customWidth="1"/>
    <col min="268" max="268" width="11.140625" style="188" customWidth="1"/>
    <col min="269" max="270" width="11.42578125" style="188"/>
    <col min="271" max="271" width="12.42578125" style="188" bestFit="1" customWidth="1"/>
    <col min="272" max="507" width="11.42578125" style="188"/>
    <col min="508" max="508" width="18.140625" style="188" customWidth="1"/>
    <col min="509" max="510" width="8.5703125" style="188" bestFit="1" customWidth="1"/>
    <col min="511" max="512" width="8.5703125" style="188" customWidth="1"/>
    <col min="513" max="513" width="9.42578125" style="188" bestFit="1" customWidth="1"/>
    <col min="514" max="514" width="7.5703125" style="188" bestFit="1" customWidth="1"/>
    <col min="515" max="516" width="7.5703125" style="188" customWidth="1"/>
    <col min="517" max="517" width="9.7109375" style="188" customWidth="1"/>
    <col min="518" max="523" width="0" style="188" hidden="1" customWidth="1"/>
    <col min="524" max="524" width="11.140625" style="188" customWidth="1"/>
    <col min="525" max="526" width="11.42578125" style="188"/>
    <col min="527" max="527" width="12.42578125" style="188" bestFit="1" customWidth="1"/>
    <col min="528" max="763" width="11.42578125" style="188"/>
    <col min="764" max="764" width="18.140625" style="188" customWidth="1"/>
    <col min="765" max="766" width="8.5703125" style="188" bestFit="1" customWidth="1"/>
    <col min="767" max="768" width="8.5703125" style="188" customWidth="1"/>
    <col min="769" max="769" width="9.42578125" style="188" bestFit="1" customWidth="1"/>
    <col min="770" max="770" width="7.5703125" style="188" bestFit="1" customWidth="1"/>
    <col min="771" max="772" width="7.5703125" style="188" customWidth="1"/>
    <col min="773" max="773" width="9.7109375" style="188" customWidth="1"/>
    <col min="774" max="779" width="0" style="188" hidden="1" customWidth="1"/>
    <col min="780" max="780" width="11.140625" style="188" customWidth="1"/>
    <col min="781" max="782" width="11.42578125" style="188"/>
    <col min="783" max="783" width="12.42578125" style="188" bestFit="1" customWidth="1"/>
    <col min="784" max="1019" width="11.42578125" style="188"/>
    <col min="1020" max="1020" width="18.140625" style="188" customWidth="1"/>
    <col min="1021" max="1022" width="8.5703125" style="188" bestFit="1" customWidth="1"/>
    <col min="1023" max="1024" width="8.5703125" style="188" customWidth="1"/>
    <col min="1025" max="1025" width="9.42578125" style="188" bestFit="1" customWidth="1"/>
    <col min="1026" max="1026" width="7.5703125" style="188" bestFit="1" customWidth="1"/>
    <col min="1027" max="1028" width="7.5703125" style="188" customWidth="1"/>
    <col min="1029" max="1029" width="9.7109375" style="188" customWidth="1"/>
    <col min="1030" max="1035" width="0" style="188" hidden="1" customWidth="1"/>
    <col min="1036" max="1036" width="11.140625" style="188" customWidth="1"/>
    <col min="1037" max="1038" width="11.42578125" style="188"/>
    <col min="1039" max="1039" width="12.42578125" style="188" bestFit="1" customWidth="1"/>
    <col min="1040" max="1275" width="11.42578125" style="188"/>
    <col min="1276" max="1276" width="18.140625" style="188" customWidth="1"/>
    <col min="1277" max="1278" width="8.5703125" style="188" bestFit="1" customWidth="1"/>
    <col min="1279" max="1280" width="8.5703125" style="188" customWidth="1"/>
    <col min="1281" max="1281" width="9.42578125" style="188" bestFit="1" customWidth="1"/>
    <col min="1282" max="1282" width="7.5703125" style="188" bestFit="1" customWidth="1"/>
    <col min="1283" max="1284" width="7.5703125" style="188" customWidth="1"/>
    <col min="1285" max="1285" width="9.7109375" style="188" customWidth="1"/>
    <col min="1286" max="1291" width="0" style="188" hidden="1" customWidth="1"/>
    <col min="1292" max="1292" width="11.140625" style="188" customWidth="1"/>
    <col min="1293" max="1294" width="11.42578125" style="188"/>
    <col min="1295" max="1295" width="12.42578125" style="188" bestFit="1" customWidth="1"/>
    <col min="1296" max="1531" width="11.42578125" style="188"/>
    <col min="1532" max="1532" width="18.140625" style="188" customWidth="1"/>
    <col min="1533" max="1534" width="8.5703125" style="188" bestFit="1" customWidth="1"/>
    <col min="1535" max="1536" width="8.5703125" style="188" customWidth="1"/>
    <col min="1537" max="1537" width="9.42578125" style="188" bestFit="1" customWidth="1"/>
    <col min="1538" max="1538" width="7.5703125" style="188" bestFit="1" customWidth="1"/>
    <col min="1539" max="1540" width="7.5703125" style="188" customWidth="1"/>
    <col min="1541" max="1541" width="9.7109375" style="188" customWidth="1"/>
    <col min="1542" max="1547" width="0" style="188" hidden="1" customWidth="1"/>
    <col min="1548" max="1548" width="11.140625" style="188" customWidth="1"/>
    <col min="1549" max="1550" width="11.42578125" style="188"/>
    <col min="1551" max="1551" width="12.42578125" style="188" bestFit="1" customWidth="1"/>
    <col min="1552" max="1787" width="11.42578125" style="188"/>
    <col min="1788" max="1788" width="18.140625" style="188" customWidth="1"/>
    <col min="1789" max="1790" width="8.5703125" style="188" bestFit="1" customWidth="1"/>
    <col min="1791" max="1792" width="8.5703125" style="188" customWidth="1"/>
    <col min="1793" max="1793" width="9.42578125" style="188" bestFit="1" customWidth="1"/>
    <col min="1794" max="1794" width="7.5703125" style="188" bestFit="1" customWidth="1"/>
    <col min="1795" max="1796" width="7.5703125" style="188" customWidth="1"/>
    <col min="1797" max="1797" width="9.7109375" style="188" customWidth="1"/>
    <col min="1798" max="1803" width="0" style="188" hidden="1" customWidth="1"/>
    <col min="1804" max="1804" width="11.140625" style="188" customWidth="1"/>
    <col min="1805" max="1806" width="11.42578125" style="188"/>
    <col min="1807" max="1807" width="12.42578125" style="188" bestFit="1" customWidth="1"/>
    <col min="1808" max="2043" width="11.42578125" style="188"/>
    <col min="2044" max="2044" width="18.140625" style="188" customWidth="1"/>
    <col min="2045" max="2046" width="8.5703125" style="188" bestFit="1" customWidth="1"/>
    <col min="2047" max="2048" width="8.5703125" style="188" customWidth="1"/>
    <col min="2049" max="2049" width="9.42578125" style="188" bestFit="1" customWidth="1"/>
    <col min="2050" max="2050" width="7.5703125" style="188" bestFit="1" customWidth="1"/>
    <col min="2051" max="2052" width="7.5703125" style="188" customWidth="1"/>
    <col min="2053" max="2053" width="9.7109375" style="188" customWidth="1"/>
    <col min="2054" max="2059" width="0" style="188" hidden="1" customWidth="1"/>
    <col min="2060" max="2060" width="11.140625" style="188" customWidth="1"/>
    <col min="2061" max="2062" width="11.42578125" style="188"/>
    <col min="2063" max="2063" width="12.42578125" style="188" bestFit="1" customWidth="1"/>
    <col min="2064" max="2299" width="11.42578125" style="188"/>
    <col min="2300" max="2300" width="18.140625" style="188" customWidth="1"/>
    <col min="2301" max="2302" width="8.5703125" style="188" bestFit="1" customWidth="1"/>
    <col min="2303" max="2304" width="8.5703125" style="188" customWidth="1"/>
    <col min="2305" max="2305" width="9.42578125" style="188" bestFit="1" customWidth="1"/>
    <col min="2306" max="2306" width="7.5703125" style="188" bestFit="1" customWidth="1"/>
    <col min="2307" max="2308" width="7.5703125" style="188" customWidth="1"/>
    <col min="2309" max="2309" width="9.7109375" style="188" customWidth="1"/>
    <col min="2310" max="2315" width="0" style="188" hidden="1" customWidth="1"/>
    <col min="2316" max="2316" width="11.140625" style="188" customWidth="1"/>
    <col min="2317" max="2318" width="11.42578125" style="188"/>
    <col min="2319" max="2319" width="12.42578125" style="188" bestFit="1" customWidth="1"/>
    <col min="2320" max="2555" width="11.42578125" style="188"/>
    <col min="2556" max="2556" width="18.140625" style="188" customWidth="1"/>
    <col min="2557" max="2558" width="8.5703125" style="188" bestFit="1" customWidth="1"/>
    <col min="2559" max="2560" width="8.5703125" style="188" customWidth="1"/>
    <col min="2561" max="2561" width="9.42578125" style="188" bestFit="1" customWidth="1"/>
    <col min="2562" max="2562" width="7.5703125" style="188" bestFit="1" customWidth="1"/>
    <col min="2563" max="2564" width="7.5703125" style="188" customWidth="1"/>
    <col min="2565" max="2565" width="9.7109375" style="188" customWidth="1"/>
    <col min="2566" max="2571" width="0" style="188" hidden="1" customWidth="1"/>
    <col min="2572" max="2572" width="11.140625" style="188" customWidth="1"/>
    <col min="2573" max="2574" width="11.42578125" style="188"/>
    <col min="2575" max="2575" width="12.42578125" style="188" bestFit="1" customWidth="1"/>
    <col min="2576" max="2811" width="11.42578125" style="188"/>
    <col min="2812" max="2812" width="18.140625" style="188" customWidth="1"/>
    <col min="2813" max="2814" width="8.5703125" style="188" bestFit="1" customWidth="1"/>
    <col min="2815" max="2816" width="8.5703125" style="188" customWidth="1"/>
    <col min="2817" max="2817" width="9.42578125" style="188" bestFit="1" customWidth="1"/>
    <col min="2818" max="2818" width="7.5703125" style="188" bestFit="1" customWidth="1"/>
    <col min="2819" max="2820" width="7.5703125" style="188" customWidth="1"/>
    <col min="2821" max="2821" width="9.7109375" style="188" customWidth="1"/>
    <col min="2822" max="2827" width="0" style="188" hidden="1" customWidth="1"/>
    <col min="2828" max="2828" width="11.140625" style="188" customWidth="1"/>
    <col min="2829" max="2830" width="11.42578125" style="188"/>
    <col min="2831" max="2831" width="12.42578125" style="188" bestFit="1" customWidth="1"/>
    <col min="2832" max="3067" width="11.42578125" style="188"/>
    <col min="3068" max="3068" width="18.140625" style="188" customWidth="1"/>
    <col min="3069" max="3070" width="8.5703125" style="188" bestFit="1" customWidth="1"/>
    <col min="3071" max="3072" width="8.5703125" style="188" customWidth="1"/>
    <col min="3073" max="3073" width="9.42578125" style="188" bestFit="1" customWidth="1"/>
    <col min="3074" max="3074" width="7.5703125" style="188" bestFit="1" customWidth="1"/>
    <col min="3075" max="3076" width="7.5703125" style="188" customWidth="1"/>
    <col min="3077" max="3077" width="9.7109375" style="188" customWidth="1"/>
    <col min="3078" max="3083" width="0" style="188" hidden="1" customWidth="1"/>
    <col min="3084" max="3084" width="11.140625" style="188" customWidth="1"/>
    <col min="3085" max="3086" width="11.42578125" style="188"/>
    <col min="3087" max="3087" width="12.42578125" style="188" bestFit="1" customWidth="1"/>
    <col min="3088" max="3323" width="11.42578125" style="188"/>
    <col min="3324" max="3324" width="18.140625" style="188" customWidth="1"/>
    <col min="3325" max="3326" width="8.5703125" style="188" bestFit="1" customWidth="1"/>
    <col min="3327" max="3328" width="8.5703125" style="188" customWidth="1"/>
    <col min="3329" max="3329" width="9.42578125" style="188" bestFit="1" customWidth="1"/>
    <col min="3330" max="3330" width="7.5703125" style="188" bestFit="1" customWidth="1"/>
    <col min="3331" max="3332" width="7.5703125" style="188" customWidth="1"/>
    <col min="3333" max="3333" width="9.7109375" style="188" customWidth="1"/>
    <col min="3334" max="3339" width="0" style="188" hidden="1" customWidth="1"/>
    <col min="3340" max="3340" width="11.140625" style="188" customWidth="1"/>
    <col min="3341" max="3342" width="11.42578125" style="188"/>
    <col min="3343" max="3343" width="12.42578125" style="188" bestFit="1" customWidth="1"/>
    <col min="3344" max="3579" width="11.42578125" style="188"/>
    <col min="3580" max="3580" width="18.140625" style="188" customWidth="1"/>
    <col min="3581" max="3582" width="8.5703125" style="188" bestFit="1" customWidth="1"/>
    <col min="3583" max="3584" width="8.5703125" style="188" customWidth="1"/>
    <col min="3585" max="3585" width="9.42578125" style="188" bestFit="1" customWidth="1"/>
    <col min="3586" max="3586" width="7.5703125" style="188" bestFit="1" customWidth="1"/>
    <col min="3587" max="3588" width="7.5703125" style="188" customWidth="1"/>
    <col min="3589" max="3589" width="9.7109375" style="188" customWidth="1"/>
    <col min="3590" max="3595" width="0" style="188" hidden="1" customWidth="1"/>
    <col min="3596" max="3596" width="11.140625" style="188" customWidth="1"/>
    <col min="3597" max="3598" width="11.42578125" style="188"/>
    <col min="3599" max="3599" width="12.42578125" style="188" bestFit="1" customWidth="1"/>
    <col min="3600" max="3835" width="11.42578125" style="188"/>
    <col min="3836" max="3836" width="18.140625" style="188" customWidth="1"/>
    <col min="3837" max="3838" width="8.5703125" style="188" bestFit="1" customWidth="1"/>
    <col min="3839" max="3840" width="8.5703125" style="188" customWidth="1"/>
    <col min="3841" max="3841" width="9.42578125" style="188" bestFit="1" customWidth="1"/>
    <col min="3842" max="3842" width="7.5703125" style="188" bestFit="1" customWidth="1"/>
    <col min="3843" max="3844" width="7.5703125" style="188" customWidth="1"/>
    <col min="3845" max="3845" width="9.7109375" style="188" customWidth="1"/>
    <col min="3846" max="3851" width="0" style="188" hidden="1" customWidth="1"/>
    <col min="3852" max="3852" width="11.140625" style="188" customWidth="1"/>
    <col min="3853" max="3854" width="11.42578125" style="188"/>
    <col min="3855" max="3855" width="12.42578125" style="188" bestFit="1" customWidth="1"/>
    <col min="3856" max="4091" width="11.42578125" style="188"/>
    <col min="4092" max="4092" width="18.140625" style="188" customWidth="1"/>
    <col min="4093" max="4094" width="8.5703125" style="188" bestFit="1" customWidth="1"/>
    <col min="4095" max="4096" width="8.5703125" style="188" customWidth="1"/>
    <col min="4097" max="4097" width="9.42578125" style="188" bestFit="1" customWidth="1"/>
    <col min="4098" max="4098" width="7.5703125" style="188" bestFit="1" customWidth="1"/>
    <col min="4099" max="4100" width="7.5703125" style="188" customWidth="1"/>
    <col min="4101" max="4101" width="9.7109375" style="188" customWidth="1"/>
    <col min="4102" max="4107" width="0" style="188" hidden="1" customWidth="1"/>
    <col min="4108" max="4108" width="11.140625" style="188" customWidth="1"/>
    <col min="4109" max="4110" width="11.42578125" style="188"/>
    <col min="4111" max="4111" width="12.42578125" style="188" bestFit="1" customWidth="1"/>
    <col min="4112" max="4347" width="11.42578125" style="188"/>
    <col min="4348" max="4348" width="18.140625" style="188" customWidth="1"/>
    <col min="4349" max="4350" width="8.5703125" style="188" bestFit="1" customWidth="1"/>
    <col min="4351" max="4352" width="8.5703125" style="188" customWidth="1"/>
    <col min="4353" max="4353" width="9.42578125" style="188" bestFit="1" customWidth="1"/>
    <col min="4354" max="4354" width="7.5703125" style="188" bestFit="1" customWidth="1"/>
    <col min="4355" max="4356" width="7.5703125" style="188" customWidth="1"/>
    <col min="4357" max="4357" width="9.7109375" style="188" customWidth="1"/>
    <col min="4358" max="4363" width="0" style="188" hidden="1" customWidth="1"/>
    <col min="4364" max="4364" width="11.140625" style="188" customWidth="1"/>
    <col min="4365" max="4366" width="11.42578125" style="188"/>
    <col min="4367" max="4367" width="12.42578125" style="188" bestFit="1" customWidth="1"/>
    <col min="4368" max="4603" width="11.42578125" style="188"/>
    <col min="4604" max="4604" width="18.140625" style="188" customWidth="1"/>
    <col min="4605" max="4606" width="8.5703125" style="188" bestFit="1" customWidth="1"/>
    <col min="4607" max="4608" width="8.5703125" style="188" customWidth="1"/>
    <col min="4609" max="4609" width="9.42578125" style="188" bestFit="1" customWidth="1"/>
    <col min="4610" max="4610" width="7.5703125" style="188" bestFit="1" customWidth="1"/>
    <col min="4611" max="4612" width="7.5703125" style="188" customWidth="1"/>
    <col min="4613" max="4613" width="9.7109375" style="188" customWidth="1"/>
    <col min="4614" max="4619" width="0" style="188" hidden="1" customWidth="1"/>
    <col min="4620" max="4620" width="11.140625" style="188" customWidth="1"/>
    <col min="4621" max="4622" width="11.42578125" style="188"/>
    <col min="4623" max="4623" width="12.42578125" style="188" bestFit="1" customWidth="1"/>
    <col min="4624" max="4859" width="11.42578125" style="188"/>
    <col min="4860" max="4860" width="18.140625" style="188" customWidth="1"/>
    <col min="4861" max="4862" width="8.5703125" style="188" bestFit="1" customWidth="1"/>
    <col min="4863" max="4864" width="8.5703125" style="188" customWidth="1"/>
    <col min="4865" max="4865" width="9.42578125" style="188" bestFit="1" customWidth="1"/>
    <col min="4866" max="4866" width="7.5703125" style="188" bestFit="1" customWidth="1"/>
    <col min="4867" max="4868" width="7.5703125" style="188" customWidth="1"/>
    <col min="4869" max="4869" width="9.7109375" style="188" customWidth="1"/>
    <col min="4870" max="4875" width="0" style="188" hidden="1" customWidth="1"/>
    <col min="4876" max="4876" width="11.140625" style="188" customWidth="1"/>
    <col min="4877" max="4878" width="11.42578125" style="188"/>
    <col min="4879" max="4879" width="12.42578125" style="188" bestFit="1" customWidth="1"/>
    <col min="4880" max="5115" width="11.42578125" style="188"/>
    <col min="5116" max="5116" width="18.140625" style="188" customWidth="1"/>
    <col min="5117" max="5118" width="8.5703125" style="188" bestFit="1" customWidth="1"/>
    <col min="5119" max="5120" width="8.5703125" style="188" customWidth="1"/>
    <col min="5121" max="5121" width="9.42578125" style="188" bestFit="1" customWidth="1"/>
    <col min="5122" max="5122" width="7.5703125" style="188" bestFit="1" customWidth="1"/>
    <col min="5123" max="5124" width="7.5703125" style="188" customWidth="1"/>
    <col min="5125" max="5125" width="9.7109375" style="188" customWidth="1"/>
    <col min="5126" max="5131" width="0" style="188" hidden="1" customWidth="1"/>
    <col min="5132" max="5132" width="11.140625" style="188" customWidth="1"/>
    <col min="5133" max="5134" width="11.42578125" style="188"/>
    <col min="5135" max="5135" width="12.42578125" style="188" bestFit="1" customWidth="1"/>
    <col min="5136" max="5371" width="11.42578125" style="188"/>
    <col min="5372" max="5372" width="18.140625" style="188" customWidth="1"/>
    <col min="5373" max="5374" width="8.5703125" style="188" bestFit="1" customWidth="1"/>
    <col min="5375" max="5376" width="8.5703125" style="188" customWidth="1"/>
    <col min="5377" max="5377" width="9.42578125" style="188" bestFit="1" customWidth="1"/>
    <col min="5378" max="5378" width="7.5703125" style="188" bestFit="1" customWidth="1"/>
    <col min="5379" max="5380" width="7.5703125" style="188" customWidth="1"/>
    <col min="5381" max="5381" width="9.7109375" style="188" customWidth="1"/>
    <col min="5382" max="5387" width="0" style="188" hidden="1" customWidth="1"/>
    <col min="5388" max="5388" width="11.140625" style="188" customWidth="1"/>
    <col min="5389" max="5390" width="11.42578125" style="188"/>
    <col min="5391" max="5391" width="12.42578125" style="188" bestFit="1" customWidth="1"/>
    <col min="5392" max="5627" width="11.42578125" style="188"/>
    <col min="5628" max="5628" width="18.140625" style="188" customWidth="1"/>
    <col min="5629" max="5630" width="8.5703125" style="188" bestFit="1" customWidth="1"/>
    <col min="5631" max="5632" width="8.5703125" style="188" customWidth="1"/>
    <col min="5633" max="5633" width="9.42578125" style="188" bestFit="1" customWidth="1"/>
    <col min="5634" max="5634" width="7.5703125" style="188" bestFit="1" customWidth="1"/>
    <col min="5635" max="5636" width="7.5703125" style="188" customWidth="1"/>
    <col min="5637" max="5637" width="9.7109375" style="188" customWidth="1"/>
    <col min="5638" max="5643" width="0" style="188" hidden="1" customWidth="1"/>
    <col min="5644" max="5644" width="11.140625" style="188" customWidth="1"/>
    <col min="5645" max="5646" width="11.42578125" style="188"/>
    <col min="5647" max="5647" width="12.42578125" style="188" bestFit="1" customWidth="1"/>
    <col min="5648" max="5883" width="11.42578125" style="188"/>
    <col min="5884" max="5884" width="18.140625" style="188" customWidth="1"/>
    <col min="5885" max="5886" width="8.5703125" style="188" bestFit="1" customWidth="1"/>
    <col min="5887" max="5888" width="8.5703125" style="188" customWidth="1"/>
    <col min="5889" max="5889" width="9.42578125" style="188" bestFit="1" customWidth="1"/>
    <col min="5890" max="5890" width="7.5703125" style="188" bestFit="1" customWidth="1"/>
    <col min="5891" max="5892" width="7.5703125" style="188" customWidth="1"/>
    <col min="5893" max="5893" width="9.7109375" style="188" customWidth="1"/>
    <col min="5894" max="5899" width="0" style="188" hidden="1" customWidth="1"/>
    <col min="5900" max="5900" width="11.140625" style="188" customWidth="1"/>
    <col min="5901" max="5902" width="11.42578125" style="188"/>
    <col min="5903" max="5903" width="12.42578125" style="188" bestFit="1" customWidth="1"/>
    <col min="5904" max="6139" width="11.42578125" style="188"/>
    <col min="6140" max="6140" width="18.140625" style="188" customWidth="1"/>
    <col min="6141" max="6142" width="8.5703125" style="188" bestFit="1" customWidth="1"/>
    <col min="6143" max="6144" width="8.5703125" style="188" customWidth="1"/>
    <col min="6145" max="6145" width="9.42578125" style="188" bestFit="1" customWidth="1"/>
    <col min="6146" max="6146" width="7.5703125" style="188" bestFit="1" customWidth="1"/>
    <col min="6147" max="6148" width="7.5703125" style="188" customWidth="1"/>
    <col min="6149" max="6149" width="9.7109375" style="188" customWidth="1"/>
    <col min="6150" max="6155" width="0" style="188" hidden="1" customWidth="1"/>
    <col min="6156" max="6156" width="11.140625" style="188" customWidth="1"/>
    <col min="6157" max="6158" width="11.42578125" style="188"/>
    <col min="6159" max="6159" width="12.42578125" style="188" bestFit="1" customWidth="1"/>
    <col min="6160" max="6395" width="11.42578125" style="188"/>
    <col min="6396" max="6396" width="18.140625" style="188" customWidth="1"/>
    <col min="6397" max="6398" width="8.5703125" style="188" bestFit="1" customWidth="1"/>
    <col min="6399" max="6400" width="8.5703125" style="188" customWidth="1"/>
    <col min="6401" max="6401" width="9.42578125" style="188" bestFit="1" customWidth="1"/>
    <col min="6402" max="6402" width="7.5703125" style="188" bestFit="1" customWidth="1"/>
    <col min="6403" max="6404" width="7.5703125" style="188" customWidth="1"/>
    <col min="6405" max="6405" width="9.7109375" style="188" customWidth="1"/>
    <col min="6406" max="6411" width="0" style="188" hidden="1" customWidth="1"/>
    <col min="6412" max="6412" width="11.140625" style="188" customWidth="1"/>
    <col min="6413" max="6414" width="11.42578125" style="188"/>
    <col min="6415" max="6415" width="12.42578125" style="188" bestFit="1" customWidth="1"/>
    <col min="6416" max="6651" width="11.42578125" style="188"/>
    <col min="6652" max="6652" width="18.140625" style="188" customWidth="1"/>
    <col min="6653" max="6654" width="8.5703125" style="188" bestFit="1" customWidth="1"/>
    <col min="6655" max="6656" width="8.5703125" style="188" customWidth="1"/>
    <col min="6657" max="6657" width="9.42578125" style="188" bestFit="1" customWidth="1"/>
    <col min="6658" max="6658" width="7.5703125" style="188" bestFit="1" customWidth="1"/>
    <col min="6659" max="6660" width="7.5703125" style="188" customWidth="1"/>
    <col min="6661" max="6661" width="9.7109375" style="188" customWidth="1"/>
    <col min="6662" max="6667" width="0" style="188" hidden="1" customWidth="1"/>
    <col min="6668" max="6668" width="11.140625" style="188" customWidth="1"/>
    <col min="6669" max="6670" width="11.42578125" style="188"/>
    <col min="6671" max="6671" width="12.42578125" style="188" bestFit="1" customWidth="1"/>
    <col min="6672" max="6907" width="11.42578125" style="188"/>
    <col min="6908" max="6908" width="18.140625" style="188" customWidth="1"/>
    <col min="6909" max="6910" width="8.5703125" style="188" bestFit="1" customWidth="1"/>
    <col min="6911" max="6912" width="8.5703125" style="188" customWidth="1"/>
    <col min="6913" max="6913" width="9.42578125" style="188" bestFit="1" customWidth="1"/>
    <col min="6914" max="6914" width="7.5703125" style="188" bestFit="1" customWidth="1"/>
    <col min="6915" max="6916" width="7.5703125" style="188" customWidth="1"/>
    <col min="6917" max="6917" width="9.7109375" style="188" customWidth="1"/>
    <col min="6918" max="6923" width="0" style="188" hidden="1" customWidth="1"/>
    <col min="6924" max="6924" width="11.140625" style="188" customWidth="1"/>
    <col min="6925" max="6926" width="11.42578125" style="188"/>
    <col min="6927" max="6927" width="12.42578125" style="188" bestFit="1" customWidth="1"/>
    <col min="6928" max="7163" width="11.42578125" style="188"/>
    <col min="7164" max="7164" width="18.140625" style="188" customWidth="1"/>
    <col min="7165" max="7166" width="8.5703125" style="188" bestFit="1" customWidth="1"/>
    <col min="7167" max="7168" width="8.5703125" style="188" customWidth="1"/>
    <col min="7169" max="7169" width="9.42578125" style="188" bestFit="1" customWidth="1"/>
    <col min="7170" max="7170" width="7.5703125" style="188" bestFit="1" customWidth="1"/>
    <col min="7171" max="7172" width="7.5703125" style="188" customWidth="1"/>
    <col min="7173" max="7173" width="9.7109375" style="188" customWidth="1"/>
    <col min="7174" max="7179" width="0" style="188" hidden="1" customWidth="1"/>
    <col min="7180" max="7180" width="11.140625" style="188" customWidth="1"/>
    <col min="7181" max="7182" width="11.42578125" style="188"/>
    <col min="7183" max="7183" width="12.42578125" style="188" bestFit="1" customWidth="1"/>
    <col min="7184" max="7419" width="11.42578125" style="188"/>
    <col min="7420" max="7420" width="18.140625" style="188" customWidth="1"/>
    <col min="7421" max="7422" width="8.5703125" style="188" bestFit="1" customWidth="1"/>
    <col min="7423" max="7424" width="8.5703125" style="188" customWidth="1"/>
    <col min="7425" max="7425" width="9.42578125" style="188" bestFit="1" customWidth="1"/>
    <col min="7426" max="7426" width="7.5703125" style="188" bestFit="1" customWidth="1"/>
    <col min="7427" max="7428" width="7.5703125" style="188" customWidth="1"/>
    <col min="7429" max="7429" width="9.7109375" style="188" customWidth="1"/>
    <col min="7430" max="7435" width="0" style="188" hidden="1" customWidth="1"/>
    <col min="7436" max="7436" width="11.140625" style="188" customWidth="1"/>
    <col min="7437" max="7438" width="11.42578125" style="188"/>
    <col min="7439" max="7439" width="12.42578125" style="188" bestFit="1" customWidth="1"/>
    <col min="7440" max="7675" width="11.42578125" style="188"/>
    <col min="7676" max="7676" width="18.140625" style="188" customWidth="1"/>
    <col min="7677" max="7678" width="8.5703125" style="188" bestFit="1" customWidth="1"/>
    <col min="7679" max="7680" width="8.5703125" style="188" customWidth="1"/>
    <col min="7681" max="7681" width="9.42578125" style="188" bestFit="1" customWidth="1"/>
    <col min="7682" max="7682" width="7.5703125" style="188" bestFit="1" customWidth="1"/>
    <col min="7683" max="7684" width="7.5703125" style="188" customWidth="1"/>
    <col min="7685" max="7685" width="9.7109375" style="188" customWidth="1"/>
    <col min="7686" max="7691" width="0" style="188" hidden="1" customWidth="1"/>
    <col min="7692" max="7692" width="11.140625" style="188" customWidth="1"/>
    <col min="7693" max="7694" width="11.42578125" style="188"/>
    <col min="7695" max="7695" width="12.42578125" style="188" bestFit="1" customWidth="1"/>
    <col min="7696" max="7931" width="11.42578125" style="188"/>
    <col min="7932" max="7932" width="18.140625" style="188" customWidth="1"/>
    <col min="7933" max="7934" width="8.5703125" style="188" bestFit="1" customWidth="1"/>
    <col min="7935" max="7936" width="8.5703125" style="188" customWidth="1"/>
    <col min="7937" max="7937" width="9.42578125" style="188" bestFit="1" customWidth="1"/>
    <col min="7938" max="7938" width="7.5703125" style="188" bestFit="1" customWidth="1"/>
    <col min="7939" max="7940" width="7.5703125" style="188" customWidth="1"/>
    <col min="7941" max="7941" width="9.7109375" style="188" customWidth="1"/>
    <col min="7942" max="7947" width="0" style="188" hidden="1" customWidth="1"/>
    <col min="7948" max="7948" width="11.140625" style="188" customWidth="1"/>
    <col min="7949" max="7950" width="11.42578125" style="188"/>
    <col min="7951" max="7951" width="12.42578125" style="188" bestFit="1" customWidth="1"/>
    <col min="7952" max="8187" width="11.42578125" style="188"/>
    <col min="8188" max="8188" width="18.140625" style="188" customWidth="1"/>
    <col min="8189" max="8190" width="8.5703125" style="188" bestFit="1" customWidth="1"/>
    <col min="8191" max="8192" width="8.5703125" style="188" customWidth="1"/>
    <col min="8193" max="8193" width="9.42578125" style="188" bestFit="1" customWidth="1"/>
    <col min="8194" max="8194" width="7.5703125" style="188" bestFit="1" customWidth="1"/>
    <col min="8195" max="8196" width="7.5703125" style="188" customWidth="1"/>
    <col min="8197" max="8197" width="9.7109375" style="188" customWidth="1"/>
    <col min="8198" max="8203" width="0" style="188" hidden="1" customWidth="1"/>
    <col min="8204" max="8204" width="11.140625" style="188" customWidth="1"/>
    <col min="8205" max="8206" width="11.42578125" style="188"/>
    <col min="8207" max="8207" width="12.42578125" style="188" bestFit="1" customWidth="1"/>
    <col min="8208" max="8443" width="11.42578125" style="188"/>
    <col min="8444" max="8444" width="18.140625" style="188" customWidth="1"/>
    <col min="8445" max="8446" width="8.5703125" style="188" bestFit="1" customWidth="1"/>
    <col min="8447" max="8448" width="8.5703125" style="188" customWidth="1"/>
    <col min="8449" max="8449" width="9.42578125" style="188" bestFit="1" customWidth="1"/>
    <col min="8450" max="8450" width="7.5703125" style="188" bestFit="1" customWidth="1"/>
    <col min="8451" max="8452" width="7.5703125" style="188" customWidth="1"/>
    <col min="8453" max="8453" width="9.7109375" style="188" customWidth="1"/>
    <col min="8454" max="8459" width="0" style="188" hidden="1" customWidth="1"/>
    <col min="8460" max="8460" width="11.140625" style="188" customWidth="1"/>
    <col min="8461" max="8462" width="11.42578125" style="188"/>
    <col min="8463" max="8463" width="12.42578125" style="188" bestFit="1" customWidth="1"/>
    <col min="8464" max="8699" width="11.42578125" style="188"/>
    <col min="8700" max="8700" width="18.140625" style="188" customWidth="1"/>
    <col min="8701" max="8702" width="8.5703125" style="188" bestFit="1" customWidth="1"/>
    <col min="8703" max="8704" width="8.5703125" style="188" customWidth="1"/>
    <col min="8705" max="8705" width="9.42578125" style="188" bestFit="1" customWidth="1"/>
    <col min="8706" max="8706" width="7.5703125" style="188" bestFit="1" customWidth="1"/>
    <col min="8707" max="8708" width="7.5703125" style="188" customWidth="1"/>
    <col min="8709" max="8709" width="9.7109375" style="188" customWidth="1"/>
    <col min="8710" max="8715" width="0" style="188" hidden="1" customWidth="1"/>
    <col min="8716" max="8716" width="11.140625" style="188" customWidth="1"/>
    <col min="8717" max="8718" width="11.42578125" style="188"/>
    <col min="8719" max="8719" width="12.42578125" style="188" bestFit="1" customWidth="1"/>
    <col min="8720" max="8955" width="11.42578125" style="188"/>
    <col min="8956" max="8956" width="18.140625" style="188" customWidth="1"/>
    <col min="8957" max="8958" width="8.5703125" style="188" bestFit="1" customWidth="1"/>
    <col min="8959" max="8960" width="8.5703125" style="188" customWidth="1"/>
    <col min="8961" max="8961" width="9.42578125" style="188" bestFit="1" customWidth="1"/>
    <col min="8962" max="8962" width="7.5703125" style="188" bestFit="1" customWidth="1"/>
    <col min="8963" max="8964" width="7.5703125" style="188" customWidth="1"/>
    <col min="8965" max="8965" width="9.7109375" style="188" customWidth="1"/>
    <col min="8966" max="8971" width="0" style="188" hidden="1" customWidth="1"/>
    <col min="8972" max="8972" width="11.140625" style="188" customWidth="1"/>
    <col min="8973" max="8974" width="11.42578125" style="188"/>
    <col min="8975" max="8975" width="12.42578125" style="188" bestFit="1" customWidth="1"/>
    <col min="8976" max="9211" width="11.42578125" style="188"/>
    <col min="9212" max="9212" width="18.140625" style="188" customWidth="1"/>
    <col min="9213" max="9214" width="8.5703125" style="188" bestFit="1" customWidth="1"/>
    <col min="9215" max="9216" width="8.5703125" style="188" customWidth="1"/>
    <col min="9217" max="9217" width="9.42578125" style="188" bestFit="1" customWidth="1"/>
    <col min="9218" max="9218" width="7.5703125" style="188" bestFit="1" customWidth="1"/>
    <col min="9219" max="9220" width="7.5703125" style="188" customWidth="1"/>
    <col min="9221" max="9221" width="9.7109375" style="188" customWidth="1"/>
    <col min="9222" max="9227" width="0" style="188" hidden="1" customWidth="1"/>
    <col min="9228" max="9228" width="11.140625" style="188" customWidth="1"/>
    <col min="9229" max="9230" width="11.42578125" style="188"/>
    <col min="9231" max="9231" width="12.42578125" style="188" bestFit="1" customWidth="1"/>
    <col min="9232" max="9467" width="11.42578125" style="188"/>
    <col min="9468" max="9468" width="18.140625" style="188" customWidth="1"/>
    <col min="9469" max="9470" width="8.5703125" style="188" bestFit="1" customWidth="1"/>
    <col min="9471" max="9472" width="8.5703125" style="188" customWidth="1"/>
    <col min="9473" max="9473" width="9.42578125" style="188" bestFit="1" customWidth="1"/>
    <col min="9474" max="9474" width="7.5703125" style="188" bestFit="1" customWidth="1"/>
    <col min="9475" max="9476" width="7.5703125" style="188" customWidth="1"/>
    <col min="9477" max="9477" width="9.7109375" style="188" customWidth="1"/>
    <col min="9478" max="9483" width="0" style="188" hidden="1" customWidth="1"/>
    <col min="9484" max="9484" width="11.140625" style="188" customWidth="1"/>
    <col min="9485" max="9486" width="11.42578125" style="188"/>
    <col min="9487" max="9487" width="12.42578125" style="188" bestFit="1" customWidth="1"/>
    <col min="9488" max="9723" width="11.42578125" style="188"/>
    <col min="9724" max="9724" width="18.140625" style="188" customWidth="1"/>
    <col min="9725" max="9726" width="8.5703125" style="188" bestFit="1" customWidth="1"/>
    <col min="9727" max="9728" width="8.5703125" style="188" customWidth="1"/>
    <col min="9729" max="9729" width="9.42578125" style="188" bestFit="1" customWidth="1"/>
    <col min="9730" max="9730" width="7.5703125" style="188" bestFit="1" customWidth="1"/>
    <col min="9731" max="9732" width="7.5703125" style="188" customWidth="1"/>
    <col min="9733" max="9733" width="9.7109375" style="188" customWidth="1"/>
    <col min="9734" max="9739" width="0" style="188" hidden="1" customWidth="1"/>
    <col min="9740" max="9740" width="11.140625" style="188" customWidth="1"/>
    <col min="9741" max="9742" width="11.42578125" style="188"/>
    <col min="9743" max="9743" width="12.42578125" style="188" bestFit="1" customWidth="1"/>
    <col min="9744" max="9979" width="11.42578125" style="188"/>
    <col min="9980" max="9980" width="18.140625" style="188" customWidth="1"/>
    <col min="9981" max="9982" width="8.5703125" style="188" bestFit="1" customWidth="1"/>
    <col min="9983" max="9984" width="8.5703125" style="188" customWidth="1"/>
    <col min="9985" max="9985" width="9.42578125" style="188" bestFit="1" customWidth="1"/>
    <col min="9986" max="9986" width="7.5703125" style="188" bestFit="1" customWidth="1"/>
    <col min="9987" max="9988" width="7.5703125" style="188" customWidth="1"/>
    <col min="9989" max="9989" width="9.7109375" style="188" customWidth="1"/>
    <col min="9990" max="9995" width="0" style="188" hidden="1" customWidth="1"/>
    <col min="9996" max="9996" width="11.140625" style="188" customWidth="1"/>
    <col min="9997" max="9998" width="11.42578125" style="188"/>
    <col min="9999" max="9999" width="12.42578125" style="188" bestFit="1" customWidth="1"/>
    <col min="10000" max="10235" width="11.42578125" style="188"/>
    <col min="10236" max="10236" width="18.140625" style="188" customWidth="1"/>
    <col min="10237" max="10238" width="8.5703125" style="188" bestFit="1" customWidth="1"/>
    <col min="10239" max="10240" width="8.5703125" style="188" customWidth="1"/>
    <col min="10241" max="10241" width="9.42578125" style="188" bestFit="1" customWidth="1"/>
    <col min="10242" max="10242" width="7.5703125" style="188" bestFit="1" customWidth="1"/>
    <col min="10243" max="10244" width="7.5703125" style="188" customWidth="1"/>
    <col min="10245" max="10245" width="9.7109375" style="188" customWidth="1"/>
    <col min="10246" max="10251" width="0" style="188" hidden="1" customWidth="1"/>
    <col min="10252" max="10252" width="11.140625" style="188" customWidth="1"/>
    <col min="10253" max="10254" width="11.42578125" style="188"/>
    <col min="10255" max="10255" width="12.42578125" style="188" bestFit="1" customWidth="1"/>
    <col min="10256" max="10491" width="11.42578125" style="188"/>
    <col min="10492" max="10492" width="18.140625" style="188" customWidth="1"/>
    <col min="10493" max="10494" width="8.5703125" style="188" bestFit="1" customWidth="1"/>
    <col min="10495" max="10496" width="8.5703125" style="188" customWidth="1"/>
    <col min="10497" max="10497" width="9.42578125" style="188" bestFit="1" customWidth="1"/>
    <col min="10498" max="10498" width="7.5703125" style="188" bestFit="1" customWidth="1"/>
    <col min="10499" max="10500" width="7.5703125" style="188" customWidth="1"/>
    <col min="10501" max="10501" width="9.7109375" style="188" customWidth="1"/>
    <col min="10502" max="10507" width="0" style="188" hidden="1" customWidth="1"/>
    <col min="10508" max="10508" width="11.140625" style="188" customWidth="1"/>
    <col min="10509" max="10510" width="11.42578125" style="188"/>
    <col min="10511" max="10511" width="12.42578125" style="188" bestFit="1" customWidth="1"/>
    <col min="10512" max="10747" width="11.42578125" style="188"/>
    <col min="10748" max="10748" width="18.140625" style="188" customWidth="1"/>
    <col min="10749" max="10750" width="8.5703125" style="188" bestFit="1" customWidth="1"/>
    <col min="10751" max="10752" width="8.5703125" style="188" customWidth="1"/>
    <col min="10753" max="10753" width="9.42578125" style="188" bestFit="1" customWidth="1"/>
    <col min="10754" max="10754" width="7.5703125" style="188" bestFit="1" customWidth="1"/>
    <col min="10755" max="10756" width="7.5703125" style="188" customWidth="1"/>
    <col min="10757" max="10757" width="9.7109375" style="188" customWidth="1"/>
    <col min="10758" max="10763" width="0" style="188" hidden="1" customWidth="1"/>
    <col min="10764" max="10764" width="11.140625" style="188" customWidth="1"/>
    <col min="10765" max="10766" width="11.42578125" style="188"/>
    <col min="10767" max="10767" width="12.42578125" style="188" bestFit="1" customWidth="1"/>
    <col min="10768" max="11003" width="11.42578125" style="188"/>
    <col min="11004" max="11004" width="18.140625" style="188" customWidth="1"/>
    <col min="11005" max="11006" width="8.5703125" style="188" bestFit="1" customWidth="1"/>
    <col min="11007" max="11008" width="8.5703125" style="188" customWidth="1"/>
    <col min="11009" max="11009" width="9.42578125" style="188" bestFit="1" customWidth="1"/>
    <col min="11010" max="11010" width="7.5703125" style="188" bestFit="1" customWidth="1"/>
    <col min="11011" max="11012" width="7.5703125" style="188" customWidth="1"/>
    <col min="11013" max="11013" width="9.7109375" style="188" customWidth="1"/>
    <col min="11014" max="11019" width="0" style="188" hidden="1" customWidth="1"/>
    <col min="11020" max="11020" width="11.140625" style="188" customWidth="1"/>
    <col min="11021" max="11022" width="11.42578125" style="188"/>
    <col min="11023" max="11023" width="12.42578125" style="188" bestFit="1" customWidth="1"/>
    <col min="11024" max="11259" width="11.42578125" style="188"/>
    <col min="11260" max="11260" width="18.140625" style="188" customWidth="1"/>
    <col min="11261" max="11262" width="8.5703125" style="188" bestFit="1" customWidth="1"/>
    <col min="11263" max="11264" width="8.5703125" style="188" customWidth="1"/>
    <col min="11265" max="11265" width="9.42578125" style="188" bestFit="1" customWidth="1"/>
    <col min="11266" max="11266" width="7.5703125" style="188" bestFit="1" customWidth="1"/>
    <col min="11267" max="11268" width="7.5703125" style="188" customWidth="1"/>
    <col min="11269" max="11269" width="9.7109375" style="188" customWidth="1"/>
    <col min="11270" max="11275" width="0" style="188" hidden="1" customWidth="1"/>
    <col min="11276" max="11276" width="11.140625" style="188" customWidth="1"/>
    <col min="11277" max="11278" width="11.42578125" style="188"/>
    <col min="11279" max="11279" width="12.42578125" style="188" bestFit="1" customWidth="1"/>
    <col min="11280" max="11515" width="11.42578125" style="188"/>
    <col min="11516" max="11516" width="18.140625" style="188" customWidth="1"/>
    <col min="11517" max="11518" width="8.5703125" style="188" bestFit="1" customWidth="1"/>
    <col min="11519" max="11520" width="8.5703125" style="188" customWidth="1"/>
    <col min="11521" max="11521" width="9.42578125" style="188" bestFit="1" customWidth="1"/>
    <col min="11522" max="11522" width="7.5703125" style="188" bestFit="1" customWidth="1"/>
    <col min="11523" max="11524" width="7.5703125" style="188" customWidth="1"/>
    <col min="11525" max="11525" width="9.7109375" style="188" customWidth="1"/>
    <col min="11526" max="11531" width="0" style="188" hidden="1" customWidth="1"/>
    <col min="11532" max="11532" width="11.140625" style="188" customWidth="1"/>
    <col min="11533" max="11534" width="11.42578125" style="188"/>
    <col min="11535" max="11535" width="12.42578125" style="188" bestFit="1" customWidth="1"/>
    <col min="11536" max="11771" width="11.42578125" style="188"/>
    <col min="11772" max="11772" width="18.140625" style="188" customWidth="1"/>
    <col min="11773" max="11774" width="8.5703125" style="188" bestFit="1" customWidth="1"/>
    <col min="11775" max="11776" width="8.5703125" style="188" customWidth="1"/>
    <col min="11777" max="11777" width="9.42578125" style="188" bestFit="1" customWidth="1"/>
    <col min="11778" max="11778" width="7.5703125" style="188" bestFit="1" customWidth="1"/>
    <col min="11779" max="11780" width="7.5703125" style="188" customWidth="1"/>
    <col min="11781" max="11781" width="9.7109375" style="188" customWidth="1"/>
    <col min="11782" max="11787" width="0" style="188" hidden="1" customWidth="1"/>
    <col min="11788" max="11788" width="11.140625" style="188" customWidth="1"/>
    <col min="11789" max="11790" width="11.42578125" style="188"/>
    <col min="11791" max="11791" width="12.42578125" style="188" bestFit="1" customWidth="1"/>
    <col min="11792" max="12027" width="11.42578125" style="188"/>
    <col min="12028" max="12028" width="18.140625" style="188" customWidth="1"/>
    <col min="12029" max="12030" width="8.5703125" style="188" bestFit="1" customWidth="1"/>
    <col min="12031" max="12032" width="8.5703125" style="188" customWidth="1"/>
    <col min="12033" max="12033" width="9.42578125" style="188" bestFit="1" customWidth="1"/>
    <col min="12034" max="12034" width="7.5703125" style="188" bestFit="1" customWidth="1"/>
    <col min="12035" max="12036" width="7.5703125" style="188" customWidth="1"/>
    <col min="12037" max="12037" width="9.7109375" style="188" customWidth="1"/>
    <col min="12038" max="12043" width="0" style="188" hidden="1" customWidth="1"/>
    <col min="12044" max="12044" width="11.140625" style="188" customWidth="1"/>
    <col min="12045" max="12046" width="11.42578125" style="188"/>
    <col min="12047" max="12047" width="12.42578125" style="188" bestFit="1" customWidth="1"/>
    <col min="12048" max="12283" width="11.42578125" style="188"/>
    <col min="12284" max="12284" width="18.140625" style="188" customWidth="1"/>
    <col min="12285" max="12286" width="8.5703125" style="188" bestFit="1" customWidth="1"/>
    <col min="12287" max="12288" width="8.5703125" style="188" customWidth="1"/>
    <col min="12289" max="12289" width="9.42578125" style="188" bestFit="1" customWidth="1"/>
    <col min="12290" max="12290" width="7.5703125" style="188" bestFit="1" customWidth="1"/>
    <col min="12291" max="12292" width="7.5703125" style="188" customWidth="1"/>
    <col min="12293" max="12293" width="9.7109375" style="188" customWidth="1"/>
    <col min="12294" max="12299" width="0" style="188" hidden="1" customWidth="1"/>
    <col min="12300" max="12300" width="11.140625" style="188" customWidth="1"/>
    <col min="12301" max="12302" width="11.42578125" style="188"/>
    <col min="12303" max="12303" width="12.42578125" style="188" bestFit="1" customWidth="1"/>
    <col min="12304" max="12539" width="11.42578125" style="188"/>
    <col min="12540" max="12540" width="18.140625" style="188" customWidth="1"/>
    <col min="12541" max="12542" width="8.5703125" style="188" bestFit="1" customWidth="1"/>
    <col min="12543" max="12544" width="8.5703125" style="188" customWidth="1"/>
    <col min="12545" max="12545" width="9.42578125" style="188" bestFit="1" customWidth="1"/>
    <col min="12546" max="12546" width="7.5703125" style="188" bestFit="1" customWidth="1"/>
    <col min="12547" max="12548" width="7.5703125" style="188" customWidth="1"/>
    <col min="12549" max="12549" width="9.7109375" style="188" customWidth="1"/>
    <col min="12550" max="12555" width="0" style="188" hidden="1" customWidth="1"/>
    <col min="12556" max="12556" width="11.140625" style="188" customWidth="1"/>
    <col min="12557" max="12558" width="11.42578125" style="188"/>
    <col min="12559" max="12559" width="12.42578125" style="188" bestFit="1" customWidth="1"/>
    <col min="12560" max="12795" width="11.42578125" style="188"/>
    <col min="12796" max="12796" width="18.140625" style="188" customWidth="1"/>
    <col min="12797" max="12798" width="8.5703125" style="188" bestFit="1" customWidth="1"/>
    <col min="12799" max="12800" width="8.5703125" style="188" customWidth="1"/>
    <col min="12801" max="12801" width="9.42578125" style="188" bestFit="1" customWidth="1"/>
    <col min="12802" max="12802" width="7.5703125" style="188" bestFit="1" customWidth="1"/>
    <col min="12803" max="12804" width="7.5703125" style="188" customWidth="1"/>
    <col min="12805" max="12805" width="9.7109375" style="188" customWidth="1"/>
    <col min="12806" max="12811" width="0" style="188" hidden="1" customWidth="1"/>
    <col min="12812" max="12812" width="11.140625" style="188" customWidth="1"/>
    <col min="12813" max="12814" width="11.42578125" style="188"/>
    <col min="12815" max="12815" width="12.42578125" style="188" bestFit="1" customWidth="1"/>
    <col min="12816" max="13051" width="11.42578125" style="188"/>
    <col min="13052" max="13052" width="18.140625" style="188" customWidth="1"/>
    <col min="13053" max="13054" width="8.5703125" style="188" bestFit="1" customWidth="1"/>
    <col min="13055" max="13056" width="8.5703125" style="188" customWidth="1"/>
    <col min="13057" max="13057" width="9.42578125" style="188" bestFit="1" customWidth="1"/>
    <col min="13058" max="13058" width="7.5703125" style="188" bestFit="1" customWidth="1"/>
    <col min="13059" max="13060" width="7.5703125" style="188" customWidth="1"/>
    <col min="13061" max="13061" width="9.7109375" style="188" customWidth="1"/>
    <col min="13062" max="13067" width="0" style="188" hidden="1" customWidth="1"/>
    <col min="13068" max="13068" width="11.140625" style="188" customWidth="1"/>
    <col min="13069" max="13070" width="11.42578125" style="188"/>
    <col min="13071" max="13071" width="12.42578125" style="188" bestFit="1" customWidth="1"/>
    <col min="13072" max="13307" width="11.42578125" style="188"/>
    <col min="13308" max="13308" width="18.140625" style="188" customWidth="1"/>
    <col min="13309" max="13310" width="8.5703125" style="188" bestFit="1" customWidth="1"/>
    <col min="13311" max="13312" width="8.5703125" style="188" customWidth="1"/>
    <col min="13313" max="13313" width="9.42578125" style="188" bestFit="1" customWidth="1"/>
    <col min="13314" max="13314" width="7.5703125" style="188" bestFit="1" customWidth="1"/>
    <col min="13315" max="13316" width="7.5703125" style="188" customWidth="1"/>
    <col min="13317" max="13317" width="9.7109375" style="188" customWidth="1"/>
    <col min="13318" max="13323" width="0" style="188" hidden="1" customWidth="1"/>
    <col min="13324" max="13324" width="11.140625" style="188" customWidth="1"/>
    <col min="13325" max="13326" width="11.42578125" style="188"/>
    <col min="13327" max="13327" width="12.42578125" style="188" bestFit="1" customWidth="1"/>
    <col min="13328" max="13563" width="11.42578125" style="188"/>
    <col min="13564" max="13564" width="18.140625" style="188" customWidth="1"/>
    <col min="13565" max="13566" width="8.5703125" style="188" bestFit="1" customWidth="1"/>
    <col min="13567" max="13568" width="8.5703125" style="188" customWidth="1"/>
    <col min="13569" max="13569" width="9.42578125" style="188" bestFit="1" customWidth="1"/>
    <col min="13570" max="13570" width="7.5703125" style="188" bestFit="1" customWidth="1"/>
    <col min="13571" max="13572" width="7.5703125" style="188" customWidth="1"/>
    <col min="13573" max="13573" width="9.7109375" style="188" customWidth="1"/>
    <col min="13574" max="13579" width="0" style="188" hidden="1" customWidth="1"/>
    <col min="13580" max="13580" width="11.140625" style="188" customWidth="1"/>
    <col min="13581" max="13582" width="11.42578125" style="188"/>
    <col min="13583" max="13583" width="12.42578125" style="188" bestFit="1" customWidth="1"/>
    <col min="13584" max="13819" width="11.42578125" style="188"/>
    <col min="13820" max="13820" width="18.140625" style="188" customWidth="1"/>
    <col min="13821" max="13822" width="8.5703125" style="188" bestFit="1" customWidth="1"/>
    <col min="13823" max="13824" width="8.5703125" style="188" customWidth="1"/>
    <col min="13825" max="13825" width="9.42578125" style="188" bestFit="1" customWidth="1"/>
    <col min="13826" max="13826" width="7.5703125" style="188" bestFit="1" customWidth="1"/>
    <col min="13827" max="13828" width="7.5703125" style="188" customWidth="1"/>
    <col min="13829" max="13829" width="9.7109375" style="188" customWidth="1"/>
    <col min="13830" max="13835" width="0" style="188" hidden="1" customWidth="1"/>
    <col min="13836" max="13836" width="11.140625" style="188" customWidth="1"/>
    <col min="13837" max="13838" width="11.42578125" style="188"/>
    <col min="13839" max="13839" width="12.42578125" style="188" bestFit="1" customWidth="1"/>
    <col min="13840" max="14075" width="11.42578125" style="188"/>
    <col min="14076" max="14076" width="18.140625" style="188" customWidth="1"/>
    <col min="14077" max="14078" width="8.5703125" style="188" bestFit="1" customWidth="1"/>
    <col min="14079" max="14080" width="8.5703125" style="188" customWidth="1"/>
    <col min="14081" max="14081" width="9.42578125" style="188" bestFit="1" customWidth="1"/>
    <col min="14082" max="14082" width="7.5703125" style="188" bestFit="1" customWidth="1"/>
    <col min="14083" max="14084" width="7.5703125" style="188" customWidth="1"/>
    <col min="14085" max="14085" width="9.7109375" style="188" customWidth="1"/>
    <col min="14086" max="14091" width="0" style="188" hidden="1" customWidth="1"/>
    <col min="14092" max="14092" width="11.140625" style="188" customWidth="1"/>
    <col min="14093" max="14094" width="11.42578125" style="188"/>
    <col min="14095" max="14095" width="12.42578125" style="188" bestFit="1" customWidth="1"/>
    <col min="14096" max="14331" width="11.42578125" style="188"/>
    <col min="14332" max="14332" width="18.140625" style="188" customWidth="1"/>
    <col min="14333" max="14334" width="8.5703125" style="188" bestFit="1" customWidth="1"/>
    <col min="14335" max="14336" width="8.5703125" style="188" customWidth="1"/>
    <col min="14337" max="14337" width="9.42578125" style="188" bestFit="1" customWidth="1"/>
    <col min="14338" max="14338" width="7.5703125" style="188" bestFit="1" customWidth="1"/>
    <col min="14339" max="14340" width="7.5703125" style="188" customWidth="1"/>
    <col min="14341" max="14341" width="9.7109375" style="188" customWidth="1"/>
    <col min="14342" max="14347" width="0" style="188" hidden="1" customWidth="1"/>
    <col min="14348" max="14348" width="11.140625" style="188" customWidth="1"/>
    <col min="14349" max="14350" width="11.42578125" style="188"/>
    <col min="14351" max="14351" width="12.42578125" style="188" bestFit="1" customWidth="1"/>
    <col min="14352" max="14587" width="11.42578125" style="188"/>
    <col min="14588" max="14588" width="18.140625" style="188" customWidth="1"/>
    <col min="14589" max="14590" width="8.5703125" style="188" bestFit="1" customWidth="1"/>
    <col min="14591" max="14592" width="8.5703125" style="188" customWidth="1"/>
    <col min="14593" max="14593" width="9.42578125" style="188" bestFit="1" customWidth="1"/>
    <col min="14594" max="14594" width="7.5703125" style="188" bestFit="1" customWidth="1"/>
    <col min="14595" max="14596" width="7.5703125" style="188" customWidth="1"/>
    <col min="14597" max="14597" width="9.7109375" style="188" customWidth="1"/>
    <col min="14598" max="14603" width="0" style="188" hidden="1" customWidth="1"/>
    <col min="14604" max="14604" width="11.140625" style="188" customWidth="1"/>
    <col min="14605" max="14606" width="11.42578125" style="188"/>
    <col min="14607" max="14607" width="12.42578125" style="188" bestFit="1" customWidth="1"/>
    <col min="14608" max="14843" width="11.42578125" style="188"/>
    <col min="14844" max="14844" width="18.140625" style="188" customWidth="1"/>
    <col min="14845" max="14846" width="8.5703125" style="188" bestFit="1" customWidth="1"/>
    <col min="14847" max="14848" width="8.5703125" style="188" customWidth="1"/>
    <col min="14849" max="14849" width="9.42578125" style="188" bestFit="1" customWidth="1"/>
    <col min="14850" max="14850" width="7.5703125" style="188" bestFit="1" customWidth="1"/>
    <col min="14851" max="14852" width="7.5703125" style="188" customWidth="1"/>
    <col min="14853" max="14853" width="9.7109375" style="188" customWidth="1"/>
    <col min="14854" max="14859" width="0" style="188" hidden="1" customWidth="1"/>
    <col min="14860" max="14860" width="11.140625" style="188" customWidth="1"/>
    <col min="14861" max="14862" width="11.42578125" style="188"/>
    <col min="14863" max="14863" width="12.42578125" style="188" bestFit="1" customWidth="1"/>
    <col min="14864" max="15099" width="11.42578125" style="188"/>
    <col min="15100" max="15100" width="18.140625" style="188" customWidth="1"/>
    <col min="15101" max="15102" width="8.5703125" style="188" bestFit="1" customWidth="1"/>
    <col min="15103" max="15104" width="8.5703125" style="188" customWidth="1"/>
    <col min="15105" max="15105" width="9.42578125" style="188" bestFit="1" customWidth="1"/>
    <col min="15106" max="15106" width="7.5703125" style="188" bestFit="1" customWidth="1"/>
    <col min="15107" max="15108" width="7.5703125" style="188" customWidth="1"/>
    <col min="15109" max="15109" width="9.7109375" style="188" customWidth="1"/>
    <col min="15110" max="15115" width="0" style="188" hidden="1" customWidth="1"/>
    <col min="15116" max="15116" width="11.140625" style="188" customWidth="1"/>
    <col min="15117" max="15118" width="11.42578125" style="188"/>
    <col min="15119" max="15119" width="12.42578125" style="188" bestFit="1" customWidth="1"/>
    <col min="15120" max="15355" width="11.42578125" style="188"/>
    <col min="15356" max="15356" width="18.140625" style="188" customWidth="1"/>
    <col min="15357" max="15358" width="8.5703125" style="188" bestFit="1" customWidth="1"/>
    <col min="15359" max="15360" width="8.5703125" style="188" customWidth="1"/>
    <col min="15361" max="15361" width="9.42578125" style="188" bestFit="1" customWidth="1"/>
    <col min="15362" max="15362" width="7.5703125" style="188" bestFit="1" customWidth="1"/>
    <col min="15363" max="15364" width="7.5703125" style="188" customWidth="1"/>
    <col min="15365" max="15365" width="9.7109375" style="188" customWidth="1"/>
    <col min="15366" max="15371" width="0" style="188" hidden="1" customWidth="1"/>
    <col min="15372" max="15372" width="11.140625" style="188" customWidth="1"/>
    <col min="15373" max="15374" width="11.42578125" style="188"/>
    <col min="15375" max="15375" width="12.42578125" style="188" bestFit="1" customWidth="1"/>
    <col min="15376" max="15611" width="11.42578125" style="188"/>
    <col min="15612" max="15612" width="18.140625" style="188" customWidth="1"/>
    <col min="15613" max="15614" width="8.5703125" style="188" bestFit="1" customWidth="1"/>
    <col min="15615" max="15616" width="8.5703125" style="188" customWidth="1"/>
    <col min="15617" max="15617" width="9.42578125" style="188" bestFit="1" customWidth="1"/>
    <col min="15618" max="15618" width="7.5703125" style="188" bestFit="1" customWidth="1"/>
    <col min="15619" max="15620" width="7.5703125" style="188" customWidth="1"/>
    <col min="15621" max="15621" width="9.7109375" style="188" customWidth="1"/>
    <col min="15622" max="15627" width="0" style="188" hidden="1" customWidth="1"/>
    <col min="15628" max="15628" width="11.140625" style="188" customWidth="1"/>
    <col min="15629" max="15630" width="11.42578125" style="188"/>
    <col min="15631" max="15631" width="12.42578125" style="188" bestFit="1" customWidth="1"/>
    <col min="15632" max="15867" width="11.42578125" style="188"/>
    <col min="15868" max="15868" width="18.140625" style="188" customWidth="1"/>
    <col min="15869" max="15870" width="8.5703125" style="188" bestFit="1" customWidth="1"/>
    <col min="15871" max="15872" width="8.5703125" style="188" customWidth="1"/>
    <col min="15873" max="15873" width="9.42578125" style="188" bestFit="1" customWidth="1"/>
    <col min="15874" max="15874" width="7.5703125" style="188" bestFit="1" customWidth="1"/>
    <col min="15875" max="15876" width="7.5703125" style="188" customWidth="1"/>
    <col min="15877" max="15877" width="9.7109375" style="188" customWidth="1"/>
    <col min="15878" max="15883" width="0" style="188" hidden="1" customWidth="1"/>
    <col min="15884" max="15884" width="11.140625" style="188" customWidth="1"/>
    <col min="15885" max="15886" width="11.42578125" style="188"/>
    <col min="15887" max="15887" width="12.42578125" style="188" bestFit="1" customWidth="1"/>
    <col min="15888" max="16123" width="11.42578125" style="188"/>
    <col min="16124" max="16124" width="18.140625" style="188" customWidth="1"/>
    <col min="16125" max="16126" width="8.5703125" style="188" bestFit="1" customWidth="1"/>
    <col min="16127" max="16128" width="8.5703125" style="188" customWidth="1"/>
    <col min="16129" max="16129" width="9.42578125" style="188" bestFit="1" customWidth="1"/>
    <col min="16130" max="16130" width="7.5703125" style="188" bestFit="1" customWidth="1"/>
    <col min="16131" max="16132" width="7.5703125" style="188" customWidth="1"/>
    <col min="16133" max="16133" width="9.7109375" style="188" customWidth="1"/>
    <col min="16134" max="16139" width="0" style="188" hidden="1" customWidth="1"/>
    <col min="16140" max="16140" width="11.140625" style="188" customWidth="1"/>
    <col min="16141" max="16142" width="11.42578125" style="188"/>
    <col min="16143" max="16143" width="12.42578125" style="188" bestFit="1" customWidth="1"/>
    <col min="16144" max="16384" width="11.42578125" style="188"/>
  </cols>
  <sheetData>
    <row r="1" spans="1:17" s="189" customFormat="1" x14ac:dyDescent="0.2"/>
    <row r="2" spans="1:17" s="189" customFormat="1" x14ac:dyDescent="0.2">
      <c r="A2" s="216" t="s">
        <v>119</v>
      </c>
    </row>
    <row r="3" spans="1:17" s="189" customFormat="1" ht="15" x14ac:dyDescent="0.25">
      <c r="A3" s="216" t="s">
        <v>120</v>
      </c>
      <c r="J3" s="369"/>
    </row>
    <row r="4" spans="1:17" s="189" customFormat="1" x14ac:dyDescent="0.2"/>
    <row r="5" spans="1:17" s="189" customFormat="1" ht="12.75" x14ac:dyDescent="0.2">
      <c r="B5" s="418" t="s">
        <v>97</v>
      </c>
      <c r="C5" s="418"/>
      <c r="D5" s="418"/>
      <c r="E5" s="418"/>
      <c r="F5" s="418"/>
      <c r="G5" s="418"/>
      <c r="H5" s="418"/>
      <c r="I5" s="418"/>
      <c r="J5" s="418"/>
      <c r="K5" s="418"/>
      <c r="M5" s="400" t="s">
        <v>597</v>
      </c>
      <c r="O5" s="370"/>
    </row>
    <row r="6" spans="1:17" s="189" customFormat="1" ht="12.75" x14ac:dyDescent="0.2">
      <c r="B6" s="431" t="str">
        <f>'Solicitudes Regiones'!$B$6:$P$6</f>
        <v>Acumuladas de julio de 2008 a enero de 2018</v>
      </c>
      <c r="C6" s="431"/>
      <c r="D6" s="431"/>
      <c r="E6" s="431"/>
      <c r="F6" s="431"/>
      <c r="G6" s="431"/>
      <c r="H6" s="431"/>
      <c r="I6" s="431"/>
      <c r="J6" s="431"/>
      <c r="K6" s="431"/>
    </row>
    <row r="7" spans="1:17" s="192" customFormat="1" x14ac:dyDescent="0.2">
      <c r="B7" s="190"/>
      <c r="C7" s="191"/>
      <c r="D7" s="191"/>
      <c r="E7" s="191"/>
      <c r="F7" s="191"/>
      <c r="G7" s="191"/>
      <c r="H7" s="191"/>
      <c r="I7" s="191"/>
      <c r="J7" s="191"/>
      <c r="K7" s="191"/>
      <c r="L7" s="191"/>
    </row>
    <row r="8" spans="1:17" ht="15" customHeight="1" x14ac:dyDescent="0.2">
      <c r="B8" s="446" t="s">
        <v>96</v>
      </c>
      <c r="C8" s="446"/>
      <c r="D8" s="446"/>
      <c r="E8" s="446"/>
      <c r="F8" s="446"/>
      <c r="G8" s="446"/>
      <c r="H8" s="446"/>
      <c r="I8" s="446"/>
      <c r="J8" s="446"/>
      <c r="K8" s="446"/>
    </row>
    <row r="9" spans="1:17" ht="20.25" customHeight="1" x14ac:dyDescent="0.2">
      <c r="B9" s="446" t="s">
        <v>72</v>
      </c>
      <c r="C9" s="447" t="s">
        <v>2</v>
      </c>
      <c r="D9" s="448"/>
      <c r="E9" s="448"/>
      <c r="F9" s="448"/>
      <c r="G9" s="448"/>
      <c r="H9" s="448"/>
      <c r="I9" s="448"/>
      <c r="J9" s="448"/>
      <c r="K9" s="449"/>
    </row>
    <row r="10" spans="1:17" ht="24" x14ac:dyDescent="0.2">
      <c r="B10" s="446"/>
      <c r="C10" s="185" t="s">
        <v>73</v>
      </c>
      <c r="D10" s="185" t="s">
        <v>74</v>
      </c>
      <c r="E10" s="185" t="s">
        <v>75</v>
      </c>
      <c r="F10" s="185" t="s">
        <v>76</v>
      </c>
      <c r="G10" s="185" t="s">
        <v>8</v>
      </c>
      <c r="H10" s="185" t="s">
        <v>77</v>
      </c>
      <c r="I10" s="185" t="s">
        <v>78</v>
      </c>
      <c r="J10" s="185" t="s">
        <v>79</v>
      </c>
      <c r="K10" s="186" t="s">
        <v>44</v>
      </c>
    </row>
    <row r="11" spans="1:17" x14ac:dyDescent="0.2">
      <c r="B11" s="180" t="s">
        <v>51</v>
      </c>
      <c r="C11" s="180">
        <v>5960</v>
      </c>
      <c r="D11" s="180">
        <v>2799</v>
      </c>
      <c r="E11" s="180">
        <f>C11+D11</f>
        <v>8759</v>
      </c>
      <c r="F11" s="181">
        <f>E11/$E$20</f>
        <v>0.6264482906594192</v>
      </c>
      <c r="G11" s="180">
        <v>18048</v>
      </c>
      <c r="H11" s="180">
        <v>991</v>
      </c>
      <c r="I11" s="180">
        <f>G11+H11</f>
        <v>19039</v>
      </c>
      <c r="J11" s="181">
        <f>I11/$I$20</f>
        <v>0.65522937674226522</v>
      </c>
      <c r="K11" s="180">
        <f t="shared" ref="K11:K19" si="0">E11+I11</f>
        <v>27798</v>
      </c>
      <c r="Q11" s="193"/>
    </row>
    <row r="12" spans="1:17" x14ac:dyDescent="0.2">
      <c r="B12" s="180" t="s">
        <v>150</v>
      </c>
      <c r="C12" s="180">
        <v>164</v>
      </c>
      <c r="D12" s="180">
        <v>63</v>
      </c>
      <c r="E12" s="180">
        <f t="shared" ref="E12:E19" si="1">C12+D12</f>
        <v>227</v>
      </c>
      <c r="F12" s="181">
        <f t="shared" ref="F12:F19" si="2">E12/$E$20</f>
        <v>1.6235159490773851E-2</v>
      </c>
      <c r="G12" s="180">
        <v>515</v>
      </c>
      <c r="H12" s="180">
        <v>23</v>
      </c>
      <c r="I12" s="180">
        <f t="shared" ref="I12:I19" si="3">G12+H12</f>
        <v>538</v>
      </c>
      <c r="J12" s="181">
        <f t="shared" ref="J12:J19" si="4">I12/$I$20</f>
        <v>1.8515331933785319E-2</v>
      </c>
      <c r="K12" s="180">
        <f t="shared" si="0"/>
        <v>765</v>
      </c>
      <c r="Q12" s="193"/>
    </row>
    <row r="13" spans="1:17" x14ac:dyDescent="0.2">
      <c r="B13" s="180" t="s">
        <v>151</v>
      </c>
      <c r="C13" s="180">
        <v>21</v>
      </c>
      <c r="D13" s="180">
        <v>5</v>
      </c>
      <c r="E13" s="180">
        <f t="shared" si="1"/>
        <v>26</v>
      </c>
      <c r="F13" s="181">
        <f t="shared" si="2"/>
        <v>1.8595336861679302E-3</v>
      </c>
      <c r="G13" s="180">
        <v>35</v>
      </c>
      <c r="H13" s="180">
        <v>1</v>
      </c>
      <c r="I13" s="180">
        <f t="shared" si="3"/>
        <v>36</v>
      </c>
      <c r="J13" s="181">
        <f t="shared" si="4"/>
        <v>1.2389441442681626E-3</v>
      </c>
      <c r="K13" s="180">
        <f t="shared" si="0"/>
        <v>62</v>
      </c>
      <c r="Q13" s="193"/>
    </row>
    <row r="14" spans="1:17" x14ac:dyDescent="0.2">
      <c r="B14" s="180" t="s">
        <v>152</v>
      </c>
      <c r="C14" s="180">
        <v>261</v>
      </c>
      <c r="D14" s="180">
        <v>197</v>
      </c>
      <c r="E14" s="180">
        <f t="shared" si="1"/>
        <v>458</v>
      </c>
      <c r="F14" s="181">
        <f t="shared" si="2"/>
        <v>3.2756401087112003E-2</v>
      </c>
      <c r="G14" s="180">
        <v>856</v>
      </c>
      <c r="H14" s="180">
        <v>43</v>
      </c>
      <c r="I14" s="180">
        <f t="shared" si="3"/>
        <v>899</v>
      </c>
      <c r="J14" s="181">
        <f t="shared" si="4"/>
        <v>3.0939188491585504E-2</v>
      </c>
      <c r="K14" s="180">
        <f t="shared" si="0"/>
        <v>1357</v>
      </c>
      <c r="Q14" s="193"/>
    </row>
    <row r="15" spans="1:17" x14ac:dyDescent="0.2">
      <c r="B15" s="180" t="s">
        <v>153</v>
      </c>
      <c r="C15" s="180">
        <v>2374</v>
      </c>
      <c r="D15" s="180">
        <v>815</v>
      </c>
      <c r="E15" s="180">
        <f t="shared" si="1"/>
        <v>3189</v>
      </c>
      <c r="F15" s="181">
        <f t="shared" si="2"/>
        <v>0.22807895866113576</v>
      </c>
      <c r="G15" s="180">
        <v>5741</v>
      </c>
      <c r="H15" s="180">
        <v>261</v>
      </c>
      <c r="I15" s="180">
        <f t="shared" si="3"/>
        <v>6002</v>
      </c>
      <c r="J15" s="181">
        <f t="shared" si="4"/>
        <v>0.20655952094159755</v>
      </c>
      <c r="K15" s="180">
        <f t="shared" si="0"/>
        <v>9191</v>
      </c>
      <c r="Q15" s="193"/>
    </row>
    <row r="16" spans="1:17" x14ac:dyDescent="0.2">
      <c r="B16" s="180" t="s">
        <v>154</v>
      </c>
      <c r="C16" s="180">
        <v>15</v>
      </c>
      <c r="D16" s="180">
        <v>1</v>
      </c>
      <c r="E16" s="180">
        <f t="shared" si="1"/>
        <v>16</v>
      </c>
      <c r="F16" s="181">
        <f t="shared" si="2"/>
        <v>1.1443284222571878E-3</v>
      </c>
      <c r="G16" s="180">
        <v>13</v>
      </c>
      <c r="H16" s="180">
        <v>0</v>
      </c>
      <c r="I16" s="180">
        <f t="shared" si="3"/>
        <v>13</v>
      </c>
      <c r="J16" s="181">
        <f t="shared" si="4"/>
        <v>4.4739649654128094E-4</v>
      </c>
      <c r="K16" s="180">
        <f t="shared" si="0"/>
        <v>29</v>
      </c>
      <c r="Q16" s="193"/>
    </row>
    <row r="17" spans="2:17" ht="24" x14ac:dyDescent="0.2">
      <c r="B17" s="180" t="s">
        <v>155</v>
      </c>
      <c r="C17" s="180">
        <v>145</v>
      </c>
      <c r="D17" s="180">
        <v>40</v>
      </c>
      <c r="E17" s="180">
        <f t="shared" si="1"/>
        <v>185</v>
      </c>
      <c r="F17" s="181">
        <f t="shared" si="2"/>
        <v>1.3231297382348734E-2</v>
      </c>
      <c r="G17" s="180">
        <v>247</v>
      </c>
      <c r="H17" s="180">
        <v>10</v>
      </c>
      <c r="I17" s="180">
        <f t="shared" si="3"/>
        <v>257</v>
      </c>
      <c r="J17" s="181">
        <f t="shared" si="4"/>
        <v>8.8446845854699384E-3</v>
      </c>
      <c r="K17" s="180">
        <f t="shared" si="0"/>
        <v>442</v>
      </c>
      <c r="Q17" s="193"/>
    </row>
    <row r="18" spans="2:17" x14ac:dyDescent="0.2">
      <c r="B18" s="180" t="s">
        <v>156</v>
      </c>
      <c r="C18" s="180">
        <v>645</v>
      </c>
      <c r="D18" s="180">
        <v>398</v>
      </c>
      <c r="E18" s="180">
        <f t="shared" si="1"/>
        <v>1043</v>
      </c>
      <c r="F18" s="181">
        <f t="shared" si="2"/>
        <v>7.4595909025890431E-2</v>
      </c>
      <c r="G18" s="180">
        <v>2024</v>
      </c>
      <c r="H18" s="180">
        <v>96</v>
      </c>
      <c r="I18" s="180">
        <f t="shared" si="3"/>
        <v>2120</v>
      </c>
      <c r="J18" s="181">
        <f t="shared" si="4"/>
        <v>7.2960044051347359E-2</v>
      </c>
      <c r="K18" s="180">
        <f t="shared" si="0"/>
        <v>3163</v>
      </c>
      <c r="Q18" s="193"/>
    </row>
    <row r="19" spans="2:17" x14ac:dyDescent="0.2">
      <c r="B19" s="180" t="s">
        <v>157</v>
      </c>
      <c r="C19" s="180">
        <v>65</v>
      </c>
      <c r="D19" s="180">
        <v>14</v>
      </c>
      <c r="E19" s="180">
        <f t="shared" si="1"/>
        <v>79</v>
      </c>
      <c r="F19" s="181">
        <f t="shared" si="2"/>
        <v>5.6501215848948644E-3</v>
      </c>
      <c r="G19" s="180">
        <v>147</v>
      </c>
      <c r="H19" s="180">
        <v>6</v>
      </c>
      <c r="I19" s="180">
        <f t="shared" si="3"/>
        <v>153</v>
      </c>
      <c r="J19" s="181">
        <f t="shared" si="4"/>
        <v>5.2655126131396909E-3</v>
      </c>
      <c r="K19" s="180">
        <f t="shared" si="0"/>
        <v>232</v>
      </c>
      <c r="Q19" s="193"/>
    </row>
    <row r="20" spans="2:17" x14ac:dyDescent="0.2">
      <c r="B20" s="182" t="s">
        <v>64</v>
      </c>
      <c r="C20" s="180">
        <f>SUM(C11:C19)</f>
        <v>9650</v>
      </c>
      <c r="D20" s="180">
        <f>SUM(D11:D19)</f>
        <v>4332</v>
      </c>
      <c r="E20" s="182">
        <f t="shared" ref="E20" si="5">C20+D20</f>
        <v>13982</v>
      </c>
      <c r="F20" s="184">
        <f t="shared" ref="F20" si="6">E20/$E$20</f>
        <v>1</v>
      </c>
      <c r="G20" s="180">
        <f t="shared" ref="G20:H20" si="7">SUM(G11:G19)</f>
        <v>27626</v>
      </c>
      <c r="H20" s="180">
        <f t="shared" si="7"/>
        <v>1431</v>
      </c>
      <c r="I20" s="182">
        <f t="shared" ref="I20" si="8">G20+H20</f>
        <v>29057</v>
      </c>
      <c r="J20" s="184">
        <f t="shared" ref="J20" si="9">I20/$I$20</f>
        <v>1</v>
      </c>
      <c r="K20" s="182">
        <f t="shared" ref="K20:K21" si="10">E20+I20</f>
        <v>43039</v>
      </c>
      <c r="Q20" s="193"/>
    </row>
    <row r="21" spans="2:17" ht="25.5" customHeight="1" x14ac:dyDescent="0.2">
      <c r="B21" s="194" t="s">
        <v>80</v>
      </c>
      <c r="C21" s="195">
        <f>+C20/$K$20</f>
        <v>0.22421524663677131</v>
      </c>
      <c r="D21" s="195">
        <f>+D20/$K$20</f>
        <v>0.10065289621041382</v>
      </c>
      <c r="E21" s="220">
        <f>C21+D21</f>
        <v>0.32486814284718513</v>
      </c>
      <c r="F21" s="196"/>
      <c r="G21" s="195">
        <f>+G20/$K$20</f>
        <v>0.64188294337693719</v>
      </c>
      <c r="H21" s="195">
        <f>+H20/$K$20</f>
        <v>3.3248913775877693E-2</v>
      </c>
      <c r="I21" s="196">
        <f>G21+H21</f>
        <v>0.67513185715281487</v>
      </c>
      <c r="J21" s="196"/>
      <c r="K21" s="196">
        <f t="shared" si="10"/>
        <v>1</v>
      </c>
    </row>
    <row r="22" spans="2:17" ht="15.75" customHeight="1" x14ac:dyDescent="0.2">
      <c r="B22" s="197"/>
      <c r="C22" s="198"/>
      <c r="D22" s="198"/>
      <c r="E22" s="199"/>
      <c r="F22" s="199"/>
      <c r="G22" s="198"/>
      <c r="H22" s="198"/>
      <c r="I22" s="199"/>
      <c r="J22" s="199"/>
      <c r="K22" s="199"/>
      <c r="L22" s="199"/>
    </row>
    <row r="23" spans="2:17" ht="15.75" customHeight="1" x14ac:dyDescent="0.2">
      <c r="B23" s="418" t="s">
        <v>98</v>
      </c>
      <c r="C23" s="418"/>
      <c r="D23" s="418"/>
      <c r="E23" s="418"/>
      <c r="F23" s="418"/>
      <c r="G23" s="418"/>
      <c r="H23" s="418"/>
      <c r="I23" s="418"/>
      <c r="J23" s="418"/>
      <c r="K23" s="418"/>
      <c r="L23" s="199"/>
    </row>
    <row r="24" spans="2:17" ht="15.75" customHeight="1" x14ac:dyDescent="0.2">
      <c r="B24" s="431" t="str">
        <f>'Solicitudes Regiones'!$B$6:$P$6</f>
        <v>Acumuladas de julio de 2008 a enero de 2018</v>
      </c>
      <c r="C24" s="431"/>
      <c r="D24" s="431"/>
      <c r="E24" s="431"/>
      <c r="F24" s="431"/>
      <c r="G24" s="431"/>
      <c r="H24" s="431"/>
      <c r="I24" s="431"/>
      <c r="J24" s="431"/>
      <c r="K24" s="431"/>
      <c r="L24" s="199"/>
    </row>
    <row r="25" spans="2:17" x14ac:dyDescent="0.2">
      <c r="B25" s="200"/>
      <c r="C25" s="200"/>
      <c r="D25" s="200"/>
      <c r="E25" s="200"/>
      <c r="F25" s="200"/>
      <c r="G25" s="200"/>
      <c r="H25" s="200"/>
      <c r="I25" s="200"/>
      <c r="J25" s="200"/>
      <c r="K25" s="200"/>
    </row>
    <row r="26" spans="2:17" ht="12.75" customHeight="1" x14ac:dyDescent="0.2">
      <c r="B26" s="446" t="s">
        <v>81</v>
      </c>
      <c r="C26" s="446"/>
      <c r="D26" s="446"/>
      <c r="E26" s="446"/>
      <c r="F26" s="446"/>
      <c r="G26" s="446"/>
      <c r="H26" s="446"/>
      <c r="I26" s="446"/>
      <c r="J26" s="446"/>
      <c r="K26" s="446"/>
      <c r="L26" s="201"/>
    </row>
    <row r="27" spans="2:17" ht="20.25" customHeight="1" x14ac:dyDescent="0.2">
      <c r="B27" s="446" t="s">
        <v>72</v>
      </c>
      <c r="C27" s="446" t="s">
        <v>2</v>
      </c>
      <c r="D27" s="446"/>
      <c r="E27" s="446"/>
      <c r="F27" s="446"/>
      <c r="G27" s="446"/>
      <c r="H27" s="446"/>
      <c r="I27" s="446"/>
      <c r="J27" s="446"/>
      <c r="K27" s="446"/>
    </row>
    <row r="28" spans="2:17" ht="24" customHeight="1" x14ac:dyDescent="0.2">
      <c r="B28" s="446"/>
      <c r="C28" s="185" t="s">
        <v>73</v>
      </c>
      <c r="D28" s="185" t="s">
        <v>74</v>
      </c>
      <c r="E28" s="185" t="s">
        <v>75</v>
      </c>
      <c r="F28" s="185" t="s">
        <v>76</v>
      </c>
      <c r="G28" s="185" t="s">
        <v>8</v>
      </c>
      <c r="H28" s="185" t="s">
        <v>77</v>
      </c>
      <c r="I28" s="185" t="s">
        <v>78</v>
      </c>
      <c r="J28" s="185" t="s">
        <v>79</v>
      </c>
      <c r="K28" s="186" t="s">
        <v>44</v>
      </c>
    </row>
    <row r="29" spans="2:17" ht="15.75" customHeight="1" x14ac:dyDescent="0.2">
      <c r="B29" s="180" t="s">
        <v>51</v>
      </c>
      <c r="C29" s="180">
        <v>4906</v>
      </c>
      <c r="D29" s="180">
        <v>1791</v>
      </c>
      <c r="E29" s="180">
        <f>D29+C29</f>
        <v>6697</v>
      </c>
      <c r="F29" s="181">
        <f>E29/$E$38</f>
        <v>0.6260048607216302</v>
      </c>
      <c r="G29" s="180">
        <v>14022</v>
      </c>
      <c r="H29" s="180">
        <v>751</v>
      </c>
      <c r="I29" s="180">
        <f>G29+H29</f>
        <v>14773</v>
      </c>
      <c r="J29" s="181">
        <f>I29/$I$38</f>
        <v>0.65263297402367915</v>
      </c>
      <c r="K29" s="180">
        <f t="shared" ref="K29:K37" si="11">E29+I29</f>
        <v>21470</v>
      </c>
    </row>
    <row r="30" spans="2:17" x14ac:dyDescent="0.2">
      <c r="B30" s="180" t="s">
        <v>150</v>
      </c>
      <c r="C30" s="180">
        <v>127</v>
      </c>
      <c r="D30" s="180">
        <v>39</v>
      </c>
      <c r="E30" s="180">
        <f t="shared" ref="E30:E37" si="12">D30+C30</f>
        <v>166</v>
      </c>
      <c r="F30" s="181">
        <f t="shared" ref="F30:F37" si="13">E30/$E$38</f>
        <v>1.5516919050289775E-2</v>
      </c>
      <c r="G30" s="180">
        <v>387</v>
      </c>
      <c r="H30" s="180">
        <v>18</v>
      </c>
      <c r="I30" s="180">
        <f t="shared" ref="I30:I37" si="14">G30+H30</f>
        <v>405</v>
      </c>
      <c r="J30" s="181">
        <f t="shared" ref="J30:J37" si="15">I30/$I$38</f>
        <v>1.7891853684396535E-2</v>
      </c>
      <c r="K30" s="180">
        <f t="shared" si="11"/>
        <v>571</v>
      </c>
    </row>
    <row r="31" spans="2:17" x14ac:dyDescent="0.2">
      <c r="B31" s="180" t="s">
        <v>151</v>
      </c>
      <c r="C31" s="180">
        <v>18</v>
      </c>
      <c r="D31" s="180">
        <v>2</v>
      </c>
      <c r="E31" s="180">
        <f t="shared" si="12"/>
        <v>20</v>
      </c>
      <c r="F31" s="181">
        <f t="shared" si="13"/>
        <v>1.869508319312021E-3</v>
      </c>
      <c r="G31" s="180">
        <v>25</v>
      </c>
      <c r="H31" s="180">
        <v>1</v>
      </c>
      <c r="I31" s="180">
        <f t="shared" si="14"/>
        <v>26</v>
      </c>
      <c r="J31" s="181">
        <f t="shared" si="15"/>
        <v>1.1486128291217531E-3</v>
      </c>
      <c r="K31" s="180">
        <f t="shared" si="11"/>
        <v>46</v>
      </c>
    </row>
    <row r="32" spans="2:17" x14ac:dyDescent="0.2">
      <c r="B32" s="180" t="s">
        <v>152</v>
      </c>
      <c r="C32" s="180">
        <v>205</v>
      </c>
      <c r="D32" s="180">
        <v>98</v>
      </c>
      <c r="E32" s="180">
        <f t="shared" si="12"/>
        <v>303</v>
      </c>
      <c r="F32" s="181">
        <f t="shared" si="13"/>
        <v>2.8323051037577117E-2</v>
      </c>
      <c r="G32" s="180">
        <v>662</v>
      </c>
      <c r="H32" s="180">
        <v>27</v>
      </c>
      <c r="I32" s="180">
        <f t="shared" si="14"/>
        <v>689</v>
      </c>
      <c r="J32" s="181">
        <f t="shared" si="15"/>
        <v>3.0438239971726455E-2</v>
      </c>
      <c r="K32" s="180">
        <f t="shared" si="11"/>
        <v>992</v>
      </c>
    </row>
    <row r="33" spans="2:11" x14ac:dyDescent="0.2">
      <c r="B33" s="180" t="s">
        <v>153</v>
      </c>
      <c r="C33" s="180">
        <v>1939</v>
      </c>
      <c r="D33" s="180">
        <v>581</v>
      </c>
      <c r="E33" s="180">
        <f t="shared" si="12"/>
        <v>2520</v>
      </c>
      <c r="F33" s="181">
        <f t="shared" si="13"/>
        <v>0.23555804823331464</v>
      </c>
      <c r="G33" s="180">
        <v>4515</v>
      </c>
      <c r="H33" s="180">
        <v>190</v>
      </c>
      <c r="I33" s="180">
        <f t="shared" si="14"/>
        <v>4705</v>
      </c>
      <c r="J33" s="181">
        <f t="shared" si="15"/>
        <v>0.2078547446545326</v>
      </c>
      <c r="K33" s="180">
        <f t="shared" si="11"/>
        <v>7225</v>
      </c>
    </row>
    <row r="34" spans="2:11" x14ac:dyDescent="0.2">
      <c r="B34" s="180" t="s">
        <v>154</v>
      </c>
      <c r="C34" s="180">
        <v>14</v>
      </c>
      <c r="D34" s="180">
        <v>1</v>
      </c>
      <c r="E34" s="180">
        <f t="shared" si="12"/>
        <v>15</v>
      </c>
      <c r="F34" s="181">
        <f t="shared" si="13"/>
        <v>1.4021312394840158E-3</v>
      </c>
      <c r="G34" s="180">
        <v>13</v>
      </c>
      <c r="H34" s="180">
        <v>0</v>
      </c>
      <c r="I34" s="180">
        <f t="shared" si="14"/>
        <v>13</v>
      </c>
      <c r="J34" s="181">
        <f t="shared" si="15"/>
        <v>5.7430641456087653E-4</v>
      </c>
      <c r="K34" s="180">
        <f t="shared" si="11"/>
        <v>28</v>
      </c>
    </row>
    <row r="35" spans="2:11" ht="24" x14ac:dyDescent="0.2">
      <c r="B35" s="180" t="s">
        <v>155</v>
      </c>
      <c r="C35" s="180">
        <v>129</v>
      </c>
      <c r="D35" s="180">
        <v>26</v>
      </c>
      <c r="E35" s="180">
        <f t="shared" si="12"/>
        <v>155</v>
      </c>
      <c r="F35" s="181">
        <f t="shared" si="13"/>
        <v>1.4488689474668161E-2</v>
      </c>
      <c r="G35" s="180">
        <v>204</v>
      </c>
      <c r="H35" s="180">
        <v>7</v>
      </c>
      <c r="I35" s="180">
        <f t="shared" si="14"/>
        <v>211</v>
      </c>
      <c r="J35" s="181">
        <f t="shared" si="15"/>
        <v>9.3214348824880722E-3</v>
      </c>
      <c r="K35" s="180">
        <f t="shared" si="11"/>
        <v>366</v>
      </c>
    </row>
    <row r="36" spans="2:11" x14ac:dyDescent="0.2">
      <c r="B36" s="180" t="s">
        <v>156</v>
      </c>
      <c r="C36" s="180">
        <v>544</v>
      </c>
      <c r="D36" s="180">
        <v>220</v>
      </c>
      <c r="E36" s="180">
        <f t="shared" si="12"/>
        <v>764</v>
      </c>
      <c r="F36" s="181">
        <f t="shared" si="13"/>
        <v>7.1415217797719199E-2</v>
      </c>
      <c r="G36" s="180">
        <v>1631</v>
      </c>
      <c r="H36" s="180">
        <v>70</v>
      </c>
      <c r="I36" s="180">
        <f t="shared" si="14"/>
        <v>1701</v>
      </c>
      <c r="J36" s="181">
        <f t="shared" si="15"/>
        <v>7.514578547446546E-2</v>
      </c>
      <c r="K36" s="180">
        <f t="shared" si="11"/>
        <v>2465</v>
      </c>
    </row>
    <row r="37" spans="2:11" x14ac:dyDescent="0.2">
      <c r="B37" s="180" t="s">
        <v>157</v>
      </c>
      <c r="C37" s="180">
        <v>48</v>
      </c>
      <c r="D37" s="180">
        <v>10</v>
      </c>
      <c r="E37" s="180">
        <f t="shared" si="12"/>
        <v>58</v>
      </c>
      <c r="F37" s="181">
        <f t="shared" si="13"/>
        <v>5.4215741260048604E-3</v>
      </c>
      <c r="G37" s="180">
        <v>109</v>
      </c>
      <c r="H37" s="180">
        <v>4</v>
      </c>
      <c r="I37" s="180">
        <f t="shared" si="14"/>
        <v>113</v>
      </c>
      <c r="J37" s="181">
        <f t="shared" si="15"/>
        <v>4.9920480650291572E-3</v>
      </c>
      <c r="K37" s="180">
        <f t="shared" si="11"/>
        <v>171</v>
      </c>
    </row>
    <row r="38" spans="2:11" x14ac:dyDescent="0.2">
      <c r="B38" s="182" t="s">
        <v>64</v>
      </c>
      <c r="C38" s="180">
        <f t="shared" ref="C38:H38" si="16">SUM(C29:C37)</f>
        <v>7930</v>
      </c>
      <c r="D38" s="180">
        <f t="shared" si="16"/>
        <v>2768</v>
      </c>
      <c r="E38" s="182">
        <f t="shared" ref="E38" si="17">D38+C38</f>
        <v>10698</v>
      </c>
      <c r="F38" s="184">
        <f t="shared" ref="F38" si="18">E38/$E$38</f>
        <v>1</v>
      </c>
      <c r="G38" s="180">
        <f t="shared" si="16"/>
        <v>21568</v>
      </c>
      <c r="H38" s="180">
        <f t="shared" si="16"/>
        <v>1068</v>
      </c>
      <c r="I38" s="182">
        <f t="shared" ref="I38" si="19">G38+H38</f>
        <v>22636</v>
      </c>
      <c r="J38" s="184">
        <f t="shared" ref="J38" si="20">I38/$I$38</f>
        <v>1</v>
      </c>
      <c r="K38" s="182">
        <f>SUM(K29:K37)</f>
        <v>33334</v>
      </c>
    </row>
    <row r="39" spans="2:11" ht="24" x14ac:dyDescent="0.2">
      <c r="B39" s="194" t="s">
        <v>82</v>
      </c>
      <c r="C39" s="195">
        <f>+C38/$K$38</f>
        <v>0.23789524209515811</v>
      </c>
      <c r="D39" s="195">
        <f>+D38/$K$38</f>
        <v>8.3038339233215339E-2</v>
      </c>
      <c r="E39" s="196">
        <f>C39+D39</f>
        <v>0.32093358132837346</v>
      </c>
      <c r="F39" s="196"/>
      <c r="G39" s="195">
        <f>+G38/$K$38</f>
        <v>0.64702705945881078</v>
      </c>
      <c r="H39" s="195">
        <f>+H38/$K$38</f>
        <v>3.2039359212815741E-2</v>
      </c>
      <c r="I39" s="196">
        <f>G39+H39</f>
        <v>0.67906641867162654</v>
      </c>
      <c r="J39" s="196"/>
      <c r="K39" s="196">
        <f>E39+I39</f>
        <v>1</v>
      </c>
    </row>
    <row r="40" spans="2:11" x14ac:dyDescent="0.2">
      <c r="B40" s="187" t="s">
        <v>147</v>
      </c>
    </row>
    <row r="41" spans="2:11" x14ac:dyDescent="0.2">
      <c r="B41" s="187" t="s">
        <v>148</v>
      </c>
    </row>
    <row r="131" spans="2:2" x14ac:dyDescent="0.2">
      <c r="B131" s="188" t="s">
        <v>94</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131"/>
  <sheetViews>
    <sheetView showGridLines="0" zoomScaleNormal="100" workbookViewId="0"/>
  </sheetViews>
  <sheetFormatPr baseColWidth="10" defaultRowHeight="12" x14ac:dyDescent="0.2"/>
  <cols>
    <col min="1" max="1" width="6" style="188" customWidth="1"/>
    <col min="2" max="2" width="18.140625" style="188" customWidth="1"/>
    <col min="3" max="3" width="8.42578125" style="188" bestFit="1" customWidth="1"/>
    <col min="4" max="4" width="8.28515625" style="188" bestFit="1" customWidth="1"/>
    <col min="5" max="6" width="8.28515625" style="188" customWidth="1"/>
    <col min="7" max="7" width="8.42578125" style="188" bestFit="1" customWidth="1"/>
    <col min="8" max="8" width="7.42578125" style="188" bestFit="1" customWidth="1"/>
    <col min="9" max="11" width="7.42578125" style="188" customWidth="1"/>
    <col min="12" max="12" width="10.140625" style="188" customWidth="1"/>
    <col min="13" max="14" width="11.42578125" style="188"/>
    <col min="15" max="15" width="12.42578125" style="188" bestFit="1" customWidth="1"/>
    <col min="16" max="251" width="11.42578125" style="188"/>
    <col min="252" max="252" width="18.140625" style="188" customWidth="1"/>
    <col min="253" max="253" width="8.42578125" style="188" bestFit="1" customWidth="1"/>
    <col min="254" max="254" width="8.28515625" style="188" bestFit="1" customWidth="1"/>
    <col min="255" max="256" width="8.28515625" style="188" customWidth="1"/>
    <col min="257" max="257" width="8.42578125" style="188" bestFit="1" customWidth="1"/>
    <col min="258" max="258" width="7.42578125" style="188" bestFit="1" customWidth="1"/>
    <col min="259" max="261" width="7.42578125" style="188" customWidth="1"/>
    <col min="262" max="267" width="0" style="188" hidden="1" customWidth="1"/>
    <col min="268" max="268" width="10.140625" style="188" customWidth="1"/>
    <col min="269" max="270" width="11.42578125" style="188"/>
    <col min="271" max="271" width="12.42578125" style="188" bestFit="1" customWidth="1"/>
    <col min="272" max="507" width="11.42578125" style="188"/>
    <col min="508" max="508" width="18.140625" style="188" customWidth="1"/>
    <col min="509" max="509" width="8.42578125" style="188" bestFit="1" customWidth="1"/>
    <col min="510" max="510" width="8.28515625" style="188" bestFit="1" customWidth="1"/>
    <col min="511" max="512" width="8.28515625" style="188" customWidth="1"/>
    <col min="513" max="513" width="8.42578125" style="188" bestFit="1" customWidth="1"/>
    <col min="514" max="514" width="7.42578125" style="188" bestFit="1" customWidth="1"/>
    <col min="515" max="517" width="7.42578125" style="188" customWidth="1"/>
    <col min="518" max="523" width="0" style="188" hidden="1" customWidth="1"/>
    <col min="524" max="524" width="10.140625" style="188" customWidth="1"/>
    <col min="525" max="526" width="11.42578125" style="188"/>
    <col min="527" max="527" width="12.42578125" style="188" bestFit="1" customWidth="1"/>
    <col min="528" max="763" width="11.42578125" style="188"/>
    <col min="764" max="764" width="18.140625" style="188" customWidth="1"/>
    <col min="765" max="765" width="8.42578125" style="188" bestFit="1" customWidth="1"/>
    <col min="766" max="766" width="8.28515625" style="188" bestFit="1" customWidth="1"/>
    <col min="767" max="768" width="8.28515625" style="188" customWidth="1"/>
    <col min="769" max="769" width="8.42578125" style="188" bestFit="1" customWidth="1"/>
    <col min="770" max="770" width="7.42578125" style="188" bestFit="1" customWidth="1"/>
    <col min="771" max="773" width="7.42578125" style="188" customWidth="1"/>
    <col min="774" max="779" width="0" style="188" hidden="1" customWidth="1"/>
    <col min="780" max="780" width="10.140625" style="188" customWidth="1"/>
    <col min="781" max="782" width="11.42578125" style="188"/>
    <col min="783" max="783" width="12.42578125" style="188" bestFit="1" customWidth="1"/>
    <col min="784" max="1019" width="11.42578125" style="188"/>
    <col min="1020" max="1020" width="18.140625" style="188" customWidth="1"/>
    <col min="1021" max="1021" width="8.42578125" style="188" bestFit="1" customWidth="1"/>
    <col min="1022" max="1022" width="8.28515625" style="188" bestFit="1" customWidth="1"/>
    <col min="1023" max="1024" width="8.28515625" style="188" customWidth="1"/>
    <col min="1025" max="1025" width="8.42578125" style="188" bestFit="1" customWidth="1"/>
    <col min="1026" max="1026" width="7.42578125" style="188" bestFit="1" customWidth="1"/>
    <col min="1027" max="1029" width="7.42578125" style="188" customWidth="1"/>
    <col min="1030" max="1035" width="0" style="188" hidden="1" customWidth="1"/>
    <col min="1036" max="1036" width="10.140625" style="188" customWidth="1"/>
    <col min="1037" max="1038" width="11.42578125" style="188"/>
    <col min="1039" max="1039" width="12.42578125" style="188" bestFit="1" customWidth="1"/>
    <col min="1040" max="1275" width="11.42578125" style="188"/>
    <col min="1276" max="1276" width="18.140625" style="188" customWidth="1"/>
    <col min="1277" max="1277" width="8.42578125" style="188" bestFit="1" customWidth="1"/>
    <col min="1278" max="1278" width="8.28515625" style="188" bestFit="1" customWidth="1"/>
    <col min="1279" max="1280" width="8.28515625" style="188" customWidth="1"/>
    <col min="1281" max="1281" width="8.42578125" style="188" bestFit="1" customWidth="1"/>
    <col min="1282" max="1282" width="7.42578125" style="188" bestFit="1" customWidth="1"/>
    <col min="1283" max="1285" width="7.42578125" style="188" customWidth="1"/>
    <col min="1286" max="1291" width="0" style="188" hidden="1" customWidth="1"/>
    <col min="1292" max="1292" width="10.140625" style="188" customWidth="1"/>
    <col min="1293" max="1294" width="11.42578125" style="188"/>
    <col min="1295" max="1295" width="12.42578125" style="188" bestFit="1" customWidth="1"/>
    <col min="1296" max="1531" width="11.42578125" style="188"/>
    <col min="1532" max="1532" width="18.140625" style="188" customWidth="1"/>
    <col min="1533" max="1533" width="8.42578125" style="188" bestFit="1" customWidth="1"/>
    <col min="1534" max="1534" width="8.28515625" style="188" bestFit="1" customWidth="1"/>
    <col min="1535" max="1536" width="8.28515625" style="188" customWidth="1"/>
    <col min="1537" max="1537" width="8.42578125" style="188" bestFit="1" customWidth="1"/>
    <col min="1538" max="1538" width="7.42578125" style="188" bestFit="1" customWidth="1"/>
    <col min="1539" max="1541" width="7.42578125" style="188" customWidth="1"/>
    <col min="1542" max="1547" width="0" style="188" hidden="1" customWidth="1"/>
    <col min="1548" max="1548" width="10.140625" style="188" customWidth="1"/>
    <col min="1549" max="1550" width="11.42578125" style="188"/>
    <col min="1551" max="1551" width="12.42578125" style="188" bestFit="1" customWidth="1"/>
    <col min="1552" max="1787" width="11.42578125" style="188"/>
    <col min="1788" max="1788" width="18.140625" style="188" customWidth="1"/>
    <col min="1789" max="1789" width="8.42578125" style="188" bestFit="1" customWidth="1"/>
    <col min="1790" max="1790" width="8.28515625" style="188" bestFit="1" customWidth="1"/>
    <col min="1791" max="1792" width="8.28515625" style="188" customWidth="1"/>
    <col min="1793" max="1793" width="8.42578125" style="188" bestFit="1" customWidth="1"/>
    <col min="1794" max="1794" width="7.42578125" style="188" bestFit="1" customWidth="1"/>
    <col min="1795" max="1797" width="7.42578125" style="188" customWidth="1"/>
    <col min="1798" max="1803" width="0" style="188" hidden="1" customWidth="1"/>
    <col min="1804" max="1804" width="10.140625" style="188" customWidth="1"/>
    <col min="1805" max="1806" width="11.42578125" style="188"/>
    <col min="1807" max="1807" width="12.42578125" style="188" bestFit="1" customWidth="1"/>
    <col min="1808" max="2043" width="11.42578125" style="188"/>
    <col min="2044" max="2044" width="18.140625" style="188" customWidth="1"/>
    <col min="2045" max="2045" width="8.42578125" style="188" bestFit="1" customWidth="1"/>
    <col min="2046" max="2046" width="8.28515625" style="188" bestFit="1" customWidth="1"/>
    <col min="2047" max="2048" width="8.28515625" style="188" customWidth="1"/>
    <col min="2049" max="2049" width="8.42578125" style="188" bestFit="1" customWidth="1"/>
    <col min="2050" max="2050" width="7.42578125" style="188" bestFit="1" customWidth="1"/>
    <col min="2051" max="2053" width="7.42578125" style="188" customWidth="1"/>
    <col min="2054" max="2059" width="0" style="188" hidden="1" customWidth="1"/>
    <col min="2060" max="2060" width="10.140625" style="188" customWidth="1"/>
    <col min="2061" max="2062" width="11.42578125" style="188"/>
    <col min="2063" max="2063" width="12.42578125" style="188" bestFit="1" customWidth="1"/>
    <col min="2064" max="2299" width="11.42578125" style="188"/>
    <col min="2300" max="2300" width="18.140625" style="188" customWidth="1"/>
    <col min="2301" max="2301" width="8.42578125" style="188" bestFit="1" customWidth="1"/>
    <col min="2302" max="2302" width="8.28515625" style="188" bestFit="1" customWidth="1"/>
    <col min="2303" max="2304" width="8.28515625" style="188" customWidth="1"/>
    <col min="2305" max="2305" width="8.42578125" style="188" bestFit="1" customWidth="1"/>
    <col min="2306" max="2306" width="7.42578125" style="188" bestFit="1" customWidth="1"/>
    <col min="2307" max="2309" width="7.42578125" style="188" customWidth="1"/>
    <col min="2310" max="2315" width="0" style="188" hidden="1" customWidth="1"/>
    <col min="2316" max="2316" width="10.140625" style="188" customWidth="1"/>
    <col min="2317" max="2318" width="11.42578125" style="188"/>
    <col min="2319" max="2319" width="12.42578125" style="188" bestFit="1" customWidth="1"/>
    <col min="2320" max="2555" width="11.42578125" style="188"/>
    <col min="2556" max="2556" width="18.140625" style="188" customWidth="1"/>
    <col min="2557" max="2557" width="8.42578125" style="188" bestFit="1" customWidth="1"/>
    <col min="2558" max="2558" width="8.28515625" style="188" bestFit="1" customWidth="1"/>
    <col min="2559" max="2560" width="8.28515625" style="188" customWidth="1"/>
    <col min="2561" max="2561" width="8.42578125" style="188" bestFit="1" customWidth="1"/>
    <col min="2562" max="2562" width="7.42578125" style="188" bestFit="1" customWidth="1"/>
    <col min="2563" max="2565" width="7.42578125" style="188" customWidth="1"/>
    <col min="2566" max="2571" width="0" style="188" hidden="1" customWidth="1"/>
    <col min="2572" max="2572" width="10.140625" style="188" customWidth="1"/>
    <col min="2573" max="2574" width="11.42578125" style="188"/>
    <col min="2575" max="2575" width="12.42578125" style="188" bestFit="1" customWidth="1"/>
    <col min="2576" max="2811" width="11.42578125" style="188"/>
    <col min="2812" max="2812" width="18.140625" style="188" customWidth="1"/>
    <col min="2813" max="2813" width="8.42578125" style="188" bestFit="1" customWidth="1"/>
    <col min="2814" max="2814" width="8.28515625" style="188" bestFit="1" customWidth="1"/>
    <col min="2815" max="2816" width="8.28515625" style="188" customWidth="1"/>
    <col min="2817" max="2817" width="8.42578125" style="188" bestFit="1" customWidth="1"/>
    <col min="2818" max="2818" width="7.42578125" style="188" bestFit="1" customWidth="1"/>
    <col min="2819" max="2821" width="7.42578125" style="188" customWidth="1"/>
    <col min="2822" max="2827" width="0" style="188" hidden="1" customWidth="1"/>
    <col min="2828" max="2828" width="10.140625" style="188" customWidth="1"/>
    <col min="2829" max="2830" width="11.42578125" style="188"/>
    <col min="2831" max="2831" width="12.42578125" style="188" bestFit="1" customWidth="1"/>
    <col min="2832" max="3067" width="11.42578125" style="188"/>
    <col min="3068" max="3068" width="18.140625" style="188" customWidth="1"/>
    <col min="3069" max="3069" width="8.42578125" style="188" bestFit="1" customWidth="1"/>
    <col min="3070" max="3070" width="8.28515625" style="188" bestFit="1" customWidth="1"/>
    <col min="3071" max="3072" width="8.28515625" style="188" customWidth="1"/>
    <col min="3073" max="3073" width="8.42578125" style="188" bestFit="1" customWidth="1"/>
    <col min="3074" max="3074" width="7.42578125" style="188" bestFit="1" customWidth="1"/>
    <col min="3075" max="3077" width="7.42578125" style="188" customWidth="1"/>
    <col min="3078" max="3083" width="0" style="188" hidden="1" customWidth="1"/>
    <col min="3084" max="3084" width="10.140625" style="188" customWidth="1"/>
    <col min="3085" max="3086" width="11.42578125" style="188"/>
    <col min="3087" max="3087" width="12.42578125" style="188" bestFit="1" customWidth="1"/>
    <col min="3088" max="3323" width="11.42578125" style="188"/>
    <col min="3324" max="3324" width="18.140625" style="188" customWidth="1"/>
    <col min="3325" max="3325" width="8.42578125" style="188" bestFit="1" customWidth="1"/>
    <col min="3326" max="3326" width="8.28515625" style="188" bestFit="1" customWidth="1"/>
    <col min="3327" max="3328" width="8.28515625" style="188" customWidth="1"/>
    <col min="3329" max="3329" width="8.42578125" style="188" bestFit="1" customWidth="1"/>
    <col min="3330" max="3330" width="7.42578125" style="188" bestFit="1" customWidth="1"/>
    <col min="3331" max="3333" width="7.42578125" style="188" customWidth="1"/>
    <col min="3334" max="3339" width="0" style="188" hidden="1" customWidth="1"/>
    <col min="3340" max="3340" width="10.140625" style="188" customWidth="1"/>
    <col min="3341" max="3342" width="11.42578125" style="188"/>
    <col min="3343" max="3343" width="12.42578125" style="188" bestFit="1" customWidth="1"/>
    <col min="3344" max="3579" width="11.42578125" style="188"/>
    <col min="3580" max="3580" width="18.140625" style="188" customWidth="1"/>
    <col min="3581" max="3581" width="8.42578125" style="188" bestFit="1" customWidth="1"/>
    <col min="3582" max="3582" width="8.28515625" style="188" bestFit="1" customWidth="1"/>
    <col min="3583" max="3584" width="8.28515625" style="188" customWidth="1"/>
    <col min="3585" max="3585" width="8.42578125" style="188" bestFit="1" customWidth="1"/>
    <col min="3586" max="3586" width="7.42578125" style="188" bestFit="1" customWidth="1"/>
    <col min="3587" max="3589" width="7.42578125" style="188" customWidth="1"/>
    <col min="3590" max="3595" width="0" style="188" hidden="1" customWidth="1"/>
    <col min="3596" max="3596" width="10.140625" style="188" customWidth="1"/>
    <col min="3597" max="3598" width="11.42578125" style="188"/>
    <col min="3599" max="3599" width="12.42578125" style="188" bestFit="1" customWidth="1"/>
    <col min="3600" max="3835" width="11.42578125" style="188"/>
    <col min="3836" max="3836" width="18.140625" style="188" customWidth="1"/>
    <col min="3837" max="3837" width="8.42578125" style="188" bestFit="1" customWidth="1"/>
    <col min="3838" max="3838" width="8.28515625" style="188" bestFit="1" customWidth="1"/>
    <col min="3839" max="3840" width="8.28515625" style="188" customWidth="1"/>
    <col min="3841" max="3841" width="8.42578125" style="188" bestFit="1" customWidth="1"/>
    <col min="3842" max="3842" width="7.42578125" style="188" bestFit="1" customWidth="1"/>
    <col min="3843" max="3845" width="7.42578125" style="188" customWidth="1"/>
    <col min="3846" max="3851" width="0" style="188" hidden="1" customWidth="1"/>
    <col min="3852" max="3852" width="10.140625" style="188" customWidth="1"/>
    <col min="3853" max="3854" width="11.42578125" style="188"/>
    <col min="3855" max="3855" width="12.42578125" style="188" bestFit="1" customWidth="1"/>
    <col min="3856" max="4091" width="11.42578125" style="188"/>
    <col min="4092" max="4092" width="18.140625" style="188" customWidth="1"/>
    <col min="4093" max="4093" width="8.42578125" style="188" bestFit="1" customWidth="1"/>
    <col min="4094" max="4094" width="8.28515625" style="188" bestFit="1" customWidth="1"/>
    <col min="4095" max="4096" width="8.28515625" style="188" customWidth="1"/>
    <col min="4097" max="4097" width="8.42578125" style="188" bestFit="1" customWidth="1"/>
    <col min="4098" max="4098" width="7.42578125" style="188" bestFit="1" customWidth="1"/>
    <col min="4099" max="4101" width="7.42578125" style="188" customWidth="1"/>
    <col min="4102" max="4107" width="0" style="188" hidden="1" customWidth="1"/>
    <col min="4108" max="4108" width="10.140625" style="188" customWidth="1"/>
    <col min="4109" max="4110" width="11.42578125" style="188"/>
    <col min="4111" max="4111" width="12.42578125" style="188" bestFit="1" customWidth="1"/>
    <col min="4112" max="4347" width="11.42578125" style="188"/>
    <col min="4348" max="4348" width="18.140625" style="188" customWidth="1"/>
    <col min="4349" max="4349" width="8.42578125" style="188" bestFit="1" customWidth="1"/>
    <col min="4350" max="4350" width="8.28515625" style="188" bestFit="1" customWidth="1"/>
    <col min="4351" max="4352" width="8.28515625" style="188" customWidth="1"/>
    <col min="4353" max="4353" width="8.42578125" style="188" bestFit="1" customWidth="1"/>
    <col min="4354" max="4354" width="7.42578125" style="188" bestFit="1" customWidth="1"/>
    <col min="4355" max="4357" width="7.42578125" style="188" customWidth="1"/>
    <col min="4358" max="4363" width="0" style="188" hidden="1" customWidth="1"/>
    <col min="4364" max="4364" width="10.140625" style="188" customWidth="1"/>
    <col min="4365" max="4366" width="11.42578125" style="188"/>
    <col min="4367" max="4367" width="12.42578125" style="188" bestFit="1" customWidth="1"/>
    <col min="4368" max="4603" width="11.42578125" style="188"/>
    <col min="4604" max="4604" width="18.140625" style="188" customWidth="1"/>
    <col min="4605" max="4605" width="8.42578125" style="188" bestFit="1" customWidth="1"/>
    <col min="4606" max="4606" width="8.28515625" style="188" bestFit="1" customWidth="1"/>
    <col min="4607" max="4608" width="8.28515625" style="188" customWidth="1"/>
    <col min="4609" max="4609" width="8.42578125" style="188" bestFit="1" customWidth="1"/>
    <col min="4610" max="4610" width="7.42578125" style="188" bestFit="1" customWidth="1"/>
    <col min="4611" max="4613" width="7.42578125" style="188" customWidth="1"/>
    <col min="4614" max="4619" width="0" style="188" hidden="1" customWidth="1"/>
    <col min="4620" max="4620" width="10.140625" style="188" customWidth="1"/>
    <col min="4621" max="4622" width="11.42578125" style="188"/>
    <col min="4623" max="4623" width="12.42578125" style="188" bestFit="1" customWidth="1"/>
    <col min="4624" max="4859" width="11.42578125" style="188"/>
    <col min="4860" max="4860" width="18.140625" style="188" customWidth="1"/>
    <col min="4861" max="4861" width="8.42578125" style="188" bestFit="1" customWidth="1"/>
    <col min="4862" max="4862" width="8.28515625" style="188" bestFit="1" customWidth="1"/>
    <col min="4863" max="4864" width="8.28515625" style="188" customWidth="1"/>
    <col min="4865" max="4865" width="8.42578125" style="188" bestFit="1" customWidth="1"/>
    <col min="4866" max="4866" width="7.42578125" style="188" bestFit="1" customWidth="1"/>
    <col min="4867" max="4869" width="7.42578125" style="188" customWidth="1"/>
    <col min="4870" max="4875" width="0" style="188" hidden="1" customWidth="1"/>
    <col min="4876" max="4876" width="10.140625" style="188" customWidth="1"/>
    <col min="4877" max="4878" width="11.42578125" style="188"/>
    <col min="4879" max="4879" width="12.42578125" style="188" bestFit="1" customWidth="1"/>
    <col min="4880" max="5115" width="11.42578125" style="188"/>
    <col min="5116" max="5116" width="18.140625" style="188" customWidth="1"/>
    <col min="5117" max="5117" width="8.42578125" style="188" bestFit="1" customWidth="1"/>
    <col min="5118" max="5118" width="8.28515625" style="188" bestFit="1" customWidth="1"/>
    <col min="5119" max="5120" width="8.28515625" style="188" customWidth="1"/>
    <col min="5121" max="5121" width="8.42578125" style="188" bestFit="1" customWidth="1"/>
    <col min="5122" max="5122" width="7.42578125" style="188" bestFit="1" customWidth="1"/>
    <col min="5123" max="5125" width="7.42578125" style="188" customWidth="1"/>
    <col min="5126" max="5131" width="0" style="188" hidden="1" customWidth="1"/>
    <col min="5132" max="5132" width="10.140625" style="188" customWidth="1"/>
    <col min="5133" max="5134" width="11.42578125" style="188"/>
    <col min="5135" max="5135" width="12.42578125" style="188" bestFit="1" customWidth="1"/>
    <col min="5136" max="5371" width="11.42578125" style="188"/>
    <col min="5372" max="5372" width="18.140625" style="188" customWidth="1"/>
    <col min="5373" max="5373" width="8.42578125" style="188" bestFit="1" customWidth="1"/>
    <col min="5374" max="5374" width="8.28515625" style="188" bestFit="1" customWidth="1"/>
    <col min="5375" max="5376" width="8.28515625" style="188" customWidth="1"/>
    <col min="5377" max="5377" width="8.42578125" style="188" bestFit="1" customWidth="1"/>
    <col min="5378" max="5378" width="7.42578125" style="188" bestFit="1" customWidth="1"/>
    <col min="5379" max="5381" width="7.42578125" style="188" customWidth="1"/>
    <col min="5382" max="5387" width="0" style="188" hidden="1" customWidth="1"/>
    <col min="5388" max="5388" width="10.140625" style="188" customWidth="1"/>
    <col min="5389" max="5390" width="11.42578125" style="188"/>
    <col min="5391" max="5391" width="12.42578125" style="188" bestFit="1" customWidth="1"/>
    <col min="5392" max="5627" width="11.42578125" style="188"/>
    <col min="5628" max="5628" width="18.140625" style="188" customWidth="1"/>
    <col min="5629" max="5629" width="8.42578125" style="188" bestFit="1" customWidth="1"/>
    <col min="5630" max="5630" width="8.28515625" style="188" bestFit="1" customWidth="1"/>
    <col min="5631" max="5632" width="8.28515625" style="188" customWidth="1"/>
    <col min="5633" max="5633" width="8.42578125" style="188" bestFit="1" customWidth="1"/>
    <col min="5634" max="5634" width="7.42578125" style="188" bestFit="1" customWidth="1"/>
    <col min="5635" max="5637" width="7.42578125" style="188" customWidth="1"/>
    <col min="5638" max="5643" width="0" style="188" hidden="1" customWidth="1"/>
    <col min="5644" max="5644" width="10.140625" style="188" customWidth="1"/>
    <col min="5645" max="5646" width="11.42578125" style="188"/>
    <col min="5647" max="5647" width="12.42578125" style="188" bestFit="1" customWidth="1"/>
    <col min="5648" max="5883" width="11.42578125" style="188"/>
    <col min="5884" max="5884" width="18.140625" style="188" customWidth="1"/>
    <col min="5885" max="5885" width="8.42578125" style="188" bestFit="1" customWidth="1"/>
    <col min="5886" max="5886" width="8.28515625" style="188" bestFit="1" customWidth="1"/>
    <col min="5887" max="5888" width="8.28515625" style="188" customWidth="1"/>
    <col min="5889" max="5889" width="8.42578125" style="188" bestFit="1" customWidth="1"/>
    <col min="5890" max="5890" width="7.42578125" style="188" bestFit="1" customWidth="1"/>
    <col min="5891" max="5893" width="7.42578125" style="188" customWidth="1"/>
    <col min="5894" max="5899" width="0" style="188" hidden="1" customWidth="1"/>
    <col min="5900" max="5900" width="10.140625" style="188" customWidth="1"/>
    <col min="5901" max="5902" width="11.42578125" style="188"/>
    <col min="5903" max="5903" width="12.42578125" style="188" bestFit="1" customWidth="1"/>
    <col min="5904" max="6139" width="11.42578125" style="188"/>
    <col min="6140" max="6140" width="18.140625" style="188" customWidth="1"/>
    <col min="6141" max="6141" width="8.42578125" style="188" bestFit="1" customWidth="1"/>
    <col min="6142" max="6142" width="8.28515625" style="188" bestFit="1" customWidth="1"/>
    <col min="6143" max="6144" width="8.28515625" style="188" customWidth="1"/>
    <col min="6145" max="6145" width="8.42578125" style="188" bestFit="1" customWidth="1"/>
    <col min="6146" max="6146" width="7.42578125" style="188" bestFit="1" customWidth="1"/>
    <col min="6147" max="6149" width="7.42578125" style="188" customWidth="1"/>
    <col min="6150" max="6155" width="0" style="188" hidden="1" customWidth="1"/>
    <col min="6156" max="6156" width="10.140625" style="188" customWidth="1"/>
    <col min="6157" max="6158" width="11.42578125" style="188"/>
    <col min="6159" max="6159" width="12.42578125" style="188" bestFit="1" customWidth="1"/>
    <col min="6160" max="6395" width="11.42578125" style="188"/>
    <col min="6396" max="6396" width="18.140625" style="188" customWidth="1"/>
    <col min="6397" max="6397" width="8.42578125" style="188" bestFit="1" customWidth="1"/>
    <col min="6398" max="6398" width="8.28515625" style="188" bestFit="1" customWidth="1"/>
    <col min="6399" max="6400" width="8.28515625" style="188" customWidth="1"/>
    <col min="6401" max="6401" width="8.42578125" style="188" bestFit="1" customWidth="1"/>
    <col min="6402" max="6402" width="7.42578125" style="188" bestFit="1" customWidth="1"/>
    <col min="6403" max="6405" width="7.42578125" style="188" customWidth="1"/>
    <col min="6406" max="6411" width="0" style="188" hidden="1" customWidth="1"/>
    <col min="6412" max="6412" width="10.140625" style="188" customWidth="1"/>
    <col min="6413" max="6414" width="11.42578125" style="188"/>
    <col min="6415" max="6415" width="12.42578125" style="188" bestFit="1" customWidth="1"/>
    <col min="6416" max="6651" width="11.42578125" style="188"/>
    <col min="6652" max="6652" width="18.140625" style="188" customWidth="1"/>
    <col min="6653" max="6653" width="8.42578125" style="188" bestFit="1" customWidth="1"/>
    <col min="6654" max="6654" width="8.28515625" style="188" bestFit="1" customWidth="1"/>
    <col min="6655" max="6656" width="8.28515625" style="188" customWidth="1"/>
    <col min="6657" max="6657" width="8.42578125" style="188" bestFit="1" customWidth="1"/>
    <col min="6658" max="6658" width="7.42578125" style="188" bestFit="1" customWidth="1"/>
    <col min="6659" max="6661" width="7.42578125" style="188" customWidth="1"/>
    <col min="6662" max="6667" width="0" style="188" hidden="1" customWidth="1"/>
    <col min="6668" max="6668" width="10.140625" style="188" customWidth="1"/>
    <col min="6669" max="6670" width="11.42578125" style="188"/>
    <col min="6671" max="6671" width="12.42578125" style="188" bestFit="1" customWidth="1"/>
    <col min="6672" max="6907" width="11.42578125" style="188"/>
    <col min="6908" max="6908" width="18.140625" style="188" customWidth="1"/>
    <col min="6909" max="6909" width="8.42578125" style="188" bestFit="1" customWidth="1"/>
    <col min="6910" max="6910" width="8.28515625" style="188" bestFit="1" customWidth="1"/>
    <col min="6911" max="6912" width="8.28515625" style="188" customWidth="1"/>
    <col min="6913" max="6913" width="8.42578125" style="188" bestFit="1" customWidth="1"/>
    <col min="6914" max="6914" width="7.42578125" style="188" bestFit="1" customWidth="1"/>
    <col min="6915" max="6917" width="7.42578125" style="188" customWidth="1"/>
    <col min="6918" max="6923" width="0" style="188" hidden="1" customWidth="1"/>
    <col min="6924" max="6924" width="10.140625" style="188" customWidth="1"/>
    <col min="6925" max="6926" width="11.42578125" style="188"/>
    <col min="6927" max="6927" width="12.42578125" style="188" bestFit="1" customWidth="1"/>
    <col min="6928" max="7163" width="11.42578125" style="188"/>
    <col min="7164" max="7164" width="18.140625" style="188" customWidth="1"/>
    <col min="7165" max="7165" width="8.42578125" style="188" bestFit="1" customWidth="1"/>
    <col min="7166" max="7166" width="8.28515625" style="188" bestFit="1" customWidth="1"/>
    <col min="7167" max="7168" width="8.28515625" style="188" customWidth="1"/>
    <col min="7169" max="7169" width="8.42578125" style="188" bestFit="1" customWidth="1"/>
    <col min="7170" max="7170" width="7.42578125" style="188" bestFit="1" customWidth="1"/>
    <col min="7171" max="7173" width="7.42578125" style="188" customWidth="1"/>
    <col min="7174" max="7179" width="0" style="188" hidden="1" customWidth="1"/>
    <col min="7180" max="7180" width="10.140625" style="188" customWidth="1"/>
    <col min="7181" max="7182" width="11.42578125" style="188"/>
    <col min="7183" max="7183" width="12.42578125" style="188" bestFit="1" customWidth="1"/>
    <col min="7184" max="7419" width="11.42578125" style="188"/>
    <col min="7420" max="7420" width="18.140625" style="188" customWidth="1"/>
    <col min="7421" max="7421" width="8.42578125" style="188" bestFit="1" customWidth="1"/>
    <col min="7422" max="7422" width="8.28515625" style="188" bestFit="1" customWidth="1"/>
    <col min="7423" max="7424" width="8.28515625" style="188" customWidth="1"/>
    <col min="7425" max="7425" width="8.42578125" style="188" bestFit="1" customWidth="1"/>
    <col min="7426" max="7426" width="7.42578125" style="188" bestFit="1" customWidth="1"/>
    <col min="7427" max="7429" width="7.42578125" style="188" customWidth="1"/>
    <col min="7430" max="7435" width="0" style="188" hidden="1" customWidth="1"/>
    <col min="7436" max="7436" width="10.140625" style="188" customWidth="1"/>
    <col min="7437" max="7438" width="11.42578125" style="188"/>
    <col min="7439" max="7439" width="12.42578125" style="188" bestFit="1" customWidth="1"/>
    <col min="7440" max="7675" width="11.42578125" style="188"/>
    <col min="7676" max="7676" width="18.140625" style="188" customWidth="1"/>
    <col min="7677" max="7677" width="8.42578125" style="188" bestFit="1" customWidth="1"/>
    <col min="7678" max="7678" width="8.28515625" style="188" bestFit="1" customWidth="1"/>
    <col min="7679" max="7680" width="8.28515625" style="188" customWidth="1"/>
    <col min="7681" max="7681" width="8.42578125" style="188" bestFit="1" customWidth="1"/>
    <col min="7682" max="7682" width="7.42578125" style="188" bestFit="1" customWidth="1"/>
    <col min="7683" max="7685" width="7.42578125" style="188" customWidth="1"/>
    <col min="7686" max="7691" width="0" style="188" hidden="1" customWidth="1"/>
    <col min="7692" max="7692" width="10.140625" style="188" customWidth="1"/>
    <col min="7693" max="7694" width="11.42578125" style="188"/>
    <col min="7695" max="7695" width="12.42578125" style="188" bestFit="1" customWidth="1"/>
    <col min="7696" max="7931" width="11.42578125" style="188"/>
    <col min="7932" max="7932" width="18.140625" style="188" customWidth="1"/>
    <col min="7933" max="7933" width="8.42578125" style="188" bestFit="1" customWidth="1"/>
    <col min="7934" max="7934" width="8.28515625" style="188" bestFit="1" customWidth="1"/>
    <col min="7935" max="7936" width="8.28515625" style="188" customWidth="1"/>
    <col min="7937" max="7937" width="8.42578125" style="188" bestFit="1" customWidth="1"/>
    <col min="7938" max="7938" width="7.42578125" style="188" bestFit="1" customWidth="1"/>
    <col min="7939" max="7941" width="7.42578125" style="188" customWidth="1"/>
    <col min="7942" max="7947" width="0" style="188" hidden="1" customWidth="1"/>
    <col min="7948" max="7948" width="10.140625" style="188" customWidth="1"/>
    <col min="7949" max="7950" width="11.42578125" style="188"/>
    <col min="7951" max="7951" width="12.42578125" style="188" bestFit="1" customWidth="1"/>
    <col min="7952" max="8187" width="11.42578125" style="188"/>
    <col min="8188" max="8188" width="18.140625" style="188" customWidth="1"/>
    <col min="8189" max="8189" width="8.42578125" style="188" bestFit="1" customWidth="1"/>
    <col min="8190" max="8190" width="8.28515625" style="188" bestFit="1" customWidth="1"/>
    <col min="8191" max="8192" width="8.28515625" style="188" customWidth="1"/>
    <col min="8193" max="8193" width="8.42578125" style="188" bestFit="1" customWidth="1"/>
    <col min="8194" max="8194" width="7.42578125" style="188" bestFit="1" customWidth="1"/>
    <col min="8195" max="8197" width="7.42578125" style="188" customWidth="1"/>
    <col min="8198" max="8203" width="0" style="188" hidden="1" customWidth="1"/>
    <col min="8204" max="8204" width="10.140625" style="188" customWidth="1"/>
    <col min="8205" max="8206" width="11.42578125" style="188"/>
    <col min="8207" max="8207" width="12.42578125" style="188" bestFit="1" customWidth="1"/>
    <col min="8208" max="8443" width="11.42578125" style="188"/>
    <col min="8444" max="8444" width="18.140625" style="188" customWidth="1"/>
    <col min="8445" max="8445" width="8.42578125" style="188" bestFit="1" customWidth="1"/>
    <col min="8446" max="8446" width="8.28515625" style="188" bestFit="1" customWidth="1"/>
    <col min="8447" max="8448" width="8.28515625" style="188" customWidth="1"/>
    <col min="8449" max="8449" width="8.42578125" style="188" bestFit="1" customWidth="1"/>
    <col min="8450" max="8450" width="7.42578125" style="188" bestFit="1" customWidth="1"/>
    <col min="8451" max="8453" width="7.42578125" style="188" customWidth="1"/>
    <col min="8454" max="8459" width="0" style="188" hidden="1" customWidth="1"/>
    <col min="8460" max="8460" width="10.140625" style="188" customWidth="1"/>
    <col min="8461" max="8462" width="11.42578125" style="188"/>
    <col min="8463" max="8463" width="12.42578125" style="188" bestFit="1" customWidth="1"/>
    <col min="8464" max="8699" width="11.42578125" style="188"/>
    <col min="8700" max="8700" width="18.140625" style="188" customWidth="1"/>
    <col min="8701" max="8701" width="8.42578125" style="188" bestFit="1" customWidth="1"/>
    <col min="8702" max="8702" width="8.28515625" style="188" bestFit="1" customWidth="1"/>
    <col min="8703" max="8704" width="8.28515625" style="188" customWidth="1"/>
    <col min="8705" max="8705" width="8.42578125" style="188" bestFit="1" customWidth="1"/>
    <col min="8706" max="8706" width="7.42578125" style="188" bestFit="1" customWidth="1"/>
    <col min="8707" max="8709" width="7.42578125" style="188" customWidth="1"/>
    <col min="8710" max="8715" width="0" style="188" hidden="1" customWidth="1"/>
    <col min="8716" max="8716" width="10.140625" style="188" customWidth="1"/>
    <col min="8717" max="8718" width="11.42578125" style="188"/>
    <col min="8719" max="8719" width="12.42578125" style="188" bestFit="1" customWidth="1"/>
    <col min="8720" max="8955" width="11.42578125" style="188"/>
    <col min="8956" max="8956" width="18.140625" style="188" customWidth="1"/>
    <col min="8957" max="8957" width="8.42578125" style="188" bestFit="1" customWidth="1"/>
    <col min="8958" max="8958" width="8.28515625" style="188" bestFit="1" customWidth="1"/>
    <col min="8959" max="8960" width="8.28515625" style="188" customWidth="1"/>
    <col min="8961" max="8961" width="8.42578125" style="188" bestFit="1" customWidth="1"/>
    <col min="8962" max="8962" width="7.42578125" style="188" bestFit="1" customWidth="1"/>
    <col min="8963" max="8965" width="7.42578125" style="188" customWidth="1"/>
    <col min="8966" max="8971" width="0" style="188" hidden="1" customWidth="1"/>
    <col min="8972" max="8972" width="10.140625" style="188" customWidth="1"/>
    <col min="8973" max="8974" width="11.42578125" style="188"/>
    <col min="8975" max="8975" width="12.42578125" style="188" bestFit="1" customWidth="1"/>
    <col min="8976" max="9211" width="11.42578125" style="188"/>
    <col min="9212" max="9212" width="18.140625" style="188" customWidth="1"/>
    <col min="9213" max="9213" width="8.42578125" style="188" bestFit="1" customWidth="1"/>
    <col min="9214" max="9214" width="8.28515625" style="188" bestFit="1" customWidth="1"/>
    <col min="9215" max="9216" width="8.28515625" style="188" customWidth="1"/>
    <col min="9217" max="9217" width="8.42578125" style="188" bestFit="1" customWidth="1"/>
    <col min="9218" max="9218" width="7.42578125" style="188" bestFit="1" customWidth="1"/>
    <col min="9219" max="9221" width="7.42578125" style="188" customWidth="1"/>
    <col min="9222" max="9227" width="0" style="188" hidden="1" customWidth="1"/>
    <col min="9228" max="9228" width="10.140625" style="188" customWidth="1"/>
    <col min="9229" max="9230" width="11.42578125" style="188"/>
    <col min="9231" max="9231" width="12.42578125" style="188" bestFit="1" customWidth="1"/>
    <col min="9232" max="9467" width="11.42578125" style="188"/>
    <col min="9468" max="9468" width="18.140625" style="188" customWidth="1"/>
    <col min="9469" max="9469" width="8.42578125" style="188" bestFit="1" customWidth="1"/>
    <col min="9470" max="9470" width="8.28515625" style="188" bestFit="1" customWidth="1"/>
    <col min="9471" max="9472" width="8.28515625" style="188" customWidth="1"/>
    <col min="9473" max="9473" width="8.42578125" style="188" bestFit="1" customWidth="1"/>
    <col min="9474" max="9474" width="7.42578125" style="188" bestFit="1" customWidth="1"/>
    <col min="9475" max="9477" width="7.42578125" style="188" customWidth="1"/>
    <col min="9478" max="9483" width="0" style="188" hidden="1" customWidth="1"/>
    <col min="9484" max="9484" width="10.140625" style="188" customWidth="1"/>
    <col min="9485" max="9486" width="11.42578125" style="188"/>
    <col min="9487" max="9487" width="12.42578125" style="188" bestFit="1" customWidth="1"/>
    <col min="9488" max="9723" width="11.42578125" style="188"/>
    <col min="9724" max="9724" width="18.140625" style="188" customWidth="1"/>
    <col min="9725" max="9725" width="8.42578125" style="188" bestFit="1" customWidth="1"/>
    <col min="9726" max="9726" width="8.28515625" style="188" bestFit="1" customWidth="1"/>
    <col min="9727" max="9728" width="8.28515625" style="188" customWidth="1"/>
    <col min="9729" max="9729" width="8.42578125" style="188" bestFit="1" customWidth="1"/>
    <col min="9730" max="9730" width="7.42578125" style="188" bestFit="1" customWidth="1"/>
    <col min="9731" max="9733" width="7.42578125" style="188" customWidth="1"/>
    <col min="9734" max="9739" width="0" style="188" hidden="1" customWidth="1"/>
    <col min="9740" max="9740" width="10.140625" style="188" customWidth="1"/>
    <col min="9741" max="9742" width="11.42578125" style="188"/>
    <col min="9743" max="9743" width="12.42578125" style="188" bestFit="1" customWidth="1"/>
    <col min="9744" max="9979" width="11.42578125" style="188"/>
    <col min="9980" max="9980" width="18.140625" style="188" customWidth="1"/>
    <col min="9981" max="9981" width="8.42578125" style="188" bestFit="1" customWidth="1"/>
    <col min="9982" max="9982" width="8.28515625" style="188" bestFit="1" customWidth="1"/>
    <col min="9983" max="9984" width="8.28515625" style="188" customWidth="1"/>
    <col min="9985" max="9985" width="8.42578125" style="188" bestFit="1" customWidth="1"/>
    <col min="9986" max="9986" width="7.42578125" style="188" bestFit="1" customWidth="1"/>
    <col min="9987" max="9989" width="7.42578125" style="188" customWidth="1"/>
    <col min="9990" max="9995" width="0" style="188" hidden="1" customWidth="1"/>
    <col min="9996" max="9996" width="10.140625" style="188" customWidth="1"/>
    <col min="9997" max="9998" width="11.42578125" style="188"/>
    <col min="9999" max="9999" width="12.42578125" style="188" bestFit="1" customWidth="1"/>
    <col min="10000" max="10235" width="11.42578125" style="188"/>
    <col min="10236" max="10236" width="18.140625" style="188" customWidth="1"/>
    <col min="10237" max="10237" width="8.42578125" style="188" bestFit="1" customWidth="1"/>
    <col min="10238" max="10238" width="8.28515625" style="188" bestFit="1" customWidth="1"/>
    <col min="10239" max="10240" width="8.28515625" style="188" customWidth="1"/>
    <col min="10241" max="10241" width="8.42578125" style="188" bestFit="1" customWidth="1"/>
    <col min="10242" max="10242" width="7.42578125" style="188" bestFit="1" customWidth="1"/>
    <col min="10243" max="10245" width="7.42578125" style="188" customWidth="1"/>
    <col min="10246" max="10251" width="0" style="188" hidden="1" customWidth="1"/>
    <col min="10252" max="10252" width="10.140625" style="188" customWidth="1"/>
    <col min="10253" max="10254" width="11.42578125" style="188"/>
    <col min="10255" max="10255" width="12.42578125" style="188" bestFit="1" customWidth="1"/>
    <col min="10256" max="10491" width="11.42578125" style="188"/>
    <col min="10492" max="10492" width="18.140625" style="188" customWidth="1"/>
    <col min="10493" max="10493" width="8.42578125" style="188" bestFit="1" customWidth="1"/>
    <col min="10494" max="10494" width="8.28515625" style="188" bestFit="1" customWidth="1"/>
    <col min="10495" max="10496" width="8.28515625" style="188" customWidth="1"/>
    <col min="10497" max="10497" width="8.42578125" style="188" bestFit="1" customWidth="1"/>
    <col min="10498" max="10498" width="7.42578125" style="188" bestFit="1" customWidth="1"/>
    <col min="10499" max="10501" width="7.42578125" style="188" customWidth="1"/>
    <col min="10502" max="10507" width="0" style="188" hidden="1" customWidth="1"/>
    <col min="10508" max="10508" width="10.140625" style="188" customWidth="1"/>
    <col min="10509" max="10510" width="11.42578125" style="188"/>
    <col min="10511" max="10511" width="12.42578125" style="188" bestFit="1" customWidth="1"/>
    <col min="10512" max="10747" width="11.42578125" style="188"/>
    <col min="10748" max="10748" width="18.140625" style="188" customWidth="1"/>
    <col min="10749" max="10749" width="8.42578125" style="188" bestFit="1" customWidth="1"/>
    <col min="10750" max="10750" width="8.28515625" style="188" bestFit="1" customWidth="1"/>
    <col min="10751" max="10752" width="8.28515625" style="188" customWidth="1"/>
    <col min="10753" max="10753" width="8.42578125" style="188" bestFit="1" customWidth="1"/>
    <col min="10754" max="10754" width="7.42578125" style="188" bestFit="1" customWidth="1"/>
    <col min="10755" max="10757" width="7.42578125" style="188" customWidth="1"/>
    <col min="10758" max="10763" width="0" style="188" hidden="1" customWidth="1"/>
    <col min="10764" max="10764" width="10.140625" style="188" customWidth="1"/>
    <col min="10765" max="10766" width="11.42578125" style="188"/>
    <col min="10767" max="10767" width="12.42578125" style="188" bestFit="1" customWidth="1"/>
    <col min="10768" max="11003" width="11.42578125" style="188"/>
    <col min="11004" max="11004" width="18.140625" style="188" customWidth="1"/>
    <col min="11005" max="11005" width="8.42578125" style="188" bestFit="1" customWidth="1"/>
    <col min="11006" max="11006" width="8.28515625" style="188" bestFit="1" customWidth="1"/>
    <col min="11007" max="11008" width="8.28515625" style="188" customWidth="1"/>
    <col min="11009" max="11009" width="8.42578125" style="188" bestFit="1" customWidth="1"/>
    <col min="11010" max="11010" width="7.42578125" style="188" bestFit="1" customWidth="1"/>
    <col min="11011" max="11013" width="7.42578125" style="188" customWidth="1"/>
    <col min="11014" max="11019" width="0" style="188" hidden="1" customWidth="1"/>
    <col min="11020" max="11020" width="10.140625" style="188" customWidth="1"/>
    <col min="11021" max="11022" width="11.42578125" style="188"/>
    <col min="11023" max="11023" width="12.42578125" style="188" bestFit="1" customWidth="1"/>
    <col min="11024" max="11259" width="11.42578125" style="188"/>
    <col min="11260" max="11260" width="18.140625" style="188" customWidth="1"/>
    <col min="11261" max="11261" width="8.42578125" style="188" bestFit="1" customWidth="1"/>
    <col min="11262" max="11262" width="8.28515625" style="188" bestFit="1" customWidth="1"/>
    <col min="11263" max="11264" width="8.28515625" style="188" customWidth="1"/>
    <col min="11265" max="11265" width="8.42578125" style="188" bestFit="1" customWidth="1"/>
    <col min="11266" max="11266" width="7.42578125" style="188" bestFit="1" customWidth="1"/>
    <col min="11267" max="11269" width="7.42578125" style="188" customWidth="1"/>
    <col min="11270" max="11275" width="0" style="188" hidden="1" customWidth="1"/>
    <col min="11276" max="11276" width="10.140625" style="188" customWidth="1"/>
    <col min="11277" max="11278" width="11.42578125" style="188"/>
    <col min="11279" max="11279" width="12.42578125" style="188" bestFit="1" customWidth="1"/>
    <col min="11280" max="11515" width="11.42578125" style="188"/>
    <col min="11516" max="11516" width="18.140625" style="188" customWidth="1"/>
    <col min="11517" max="11517" width="8.42578125" style="188" bestFit="1" customWidth="1"/>
    <col min="11518" max="11518" width="8.28515625" style="188" bestFit="1" customWidth="1"/>
    <col min="11519" max="11520" width="8.28515625" style="188" customWidth="1"/>
    <col min="11521" max="11521" width="8.42578125" style="188" bestFit="1" customWidth="1"/>
    <col min="11522" max="11522" width="7.42578125" style="188" bestFit="1" customWidth="1"/>
    <col min="11523" max="11525" width="7.42578125" style="188" customWidth="1"/>
    <col min="11526" max="11531" width="0" style="188" hidden="1" customWidth="1"/>
    <col min="11532" max="11532" width="10.140625" style="188" customWidth="1"/>
    <col min="11533" max="11534" width="11.42578125" style="188"/>
    <col min="11535" max="11535" width="12.42578125" style="188" bestFit="1" customWidth="1"/>
    <col min="11536" max="11771" width="11.42578125" style="188"/>
    <col min="11772" max="11772" width="18.140625" style="188" customWidth="1"/>
    <col min="11773" max="11773" width="8.42578125" style="188" bestFit="1" customWidth="1"/>
    <col min="11774" max="11774" width="8.28515625" style="188" bestFit="1" customWidth="1"/>
    <col min="11775" max="11776" width="8.28515625" style="188" customWidth="1"/>
    <col min="11777" max="11777" width="8.42578125" style="188" bestFit="1" customWidth="1"/>
    <col min="11778" max="11778" width="7.42578125" style="188" bestFit="1" customWidth="1"/>
    <col min="11779" max="11781" width="7.42578125" style="188" customWidth="1"/>
    <col min="11782" max="11787" width="0" style="188" hidden="1" customWidth="1"/>
    <col min="11788" max="11788" width="10.140625" style="188" customWidth="1"/>
    <col min="11789" max="11790" width="11.42578125" style="188"/>
    <col min="11791" max="11791" width="12.42578125" style="188" bestFit="1" customWidth="1"/>
    <col min="11792" max="12027" width="11.42578125" style="188"/>
    <col min="12028" max="12028" width="18.140625" style="188" customWidth="1"/>
    <col min="12029" max="12029" width="8.42578125" style="188" bestFit="1" customWidth="1"/>
    <col min="12030" max="12030" width="8.28515625" style="188" bestFit="1" customWidth="1"/>
    <col min="12031" max="12032" width="8.28515625" style="188" customWidth="1"/>
    <col min="12033" max="12033" width="8.42578125" style="188" bestFit="1" customWidth="1"/>
    <col min="12034" max="12034" width="7.42578125" style="188" bestFit="1" customWidth="1"/>
    <col min="12035" max="12037" width="7.42578125" style="188" customWidth="1"/>
    <col min="12038" max="12043" width="0" style="188" hidden="1" customWidth="1"/>
    <col min="12044" max="12044" width="10.140625" style="188" customWidth="1"/>
    <col min="12045" max="12046" width="11.42578125" style="188"/>
    <col min="12047" max="12047" width="12.42578125" style="188" bestFit="1" customWidth="1"/>
    <col min="12048" max="12283" width="11.42578125" style="188"/>
    <col min="12284" max="12284" width="18.140625" style="188" customWidth="1"/>
    <col min="12285" max="12285" width="8.42578125" style="188" bestFit="1" customWidth="1"/>
    <col min="12286" max="12286" width="8.28515625" style="188" bestFit="1" customWidth="1"/>
    <col min="12287" max="12288" width="8.28515625" style="188" customWidth="1"/>
    <col min="12289" max="12289" width="8.42578125" style="188" bestFit="1" customWidth="1"/>
    <col min="12290" max="12290" width="7.42578125" style="188" bestFit="1" customWidth="1"/>
    <col min="12291" max="12293" width="7.42578125" style="188" customWidth="1"/>
    <col min="12294" max="12299" width="0" style="188" hidden="1" customWidth="1"/>
    <col min="12300" max="12300" width="10.140625" style="188" customWidth="1"/>
    <col min="12301" max="12302" width="11.42578125" style="188"/>
    <col min="12303" max="12303" width="12.42578125" style="188" bestFit="1" customWidth="1"/>
    <col min="12304" max="12539" width="11.42578125" style="188"/>
    <col min="12540" max="12540" width="18.140625" style="188" customWidth="1"/>
    <col min="12541" max="12541" width="8.42578125" style="188" bestFit="1" customWidth="1"/>
    <col min="12542" max="12542" width="8.28515625" style="188" bestFit="1" customWidth="1"/>
    <col min="12543" max="12544" width="8.28515625" style="188" customWidth="1"/>
    <col min="12545" max="12545" width="8.42578125" style="188" bestFit="1" customWidth="1"/>
    <col min="12546" max="12546" width="7.42578125" style="188" bestFit="1" customWidth="1"/>
    <col min="12547" max="12549" width="7.42578125" style="188" customWidth="1"/>
    <col min="12550" max="12555" width="0" style="188" hidden="1" customWidth="1"/>
    <col min="12556" max="12556" width="10.140625" style="188" customWidth="1"/>
    <col min="12557" max="12558" width="11.42578125" style="188"/>
    <col min="12559" max="12559" width="12.42578125" style="188" bestFit="1" customWidth="1"/>
    <col min="12560" max="12795" width="11.42578125" style="188"/>
    <col min="12796" max="12796" width="18.140625" style="188" customWidth="1"/>
    <col min="12797" max="12797" width="8.42578125" style="188" bestFit="1" customWidth="1"/>
    <col min="12798" max="12798" width="8.28515625" style="188" bestFit="1" customWidth="1"/>
    <col min="12799" max="12800" width="8.28515625" style="188" customWidth="1"/>
    <col min="12801" max="12801" width="8.42578125" style="188" bestFit="1" customWidth="1"/>
    <col min="12802" max="12802" width="7.42578125" style="188" bestFit="1" customWidth="1"/>
    <col min="12803" max="12805" width="7.42578125" style="188" customWidth="1"/>
    <col min="12806" max="12811" width="0" style="188" hidden="1" customWidth="1"/>
    <col min="12812" max="12812" width="10.140625" style="188" customWidth="1"/>
    <col min="12813" max="12814" width="11.42578125" style="188"/>
    <col min="12815" max="12815" width="12.42578125" style="188" bestFit="1" customWidth="1"/>
    <col min="12816" max="13051" width="11.42578125" style="188"/>
    <col min="13052" max="13052" width="18.140625" style="188" customWidth="1"/>
    <col min="13053" max="13053" width="8.42578125" style="188" bestFit="1" customWidth="1"/>
    <col min="13054" max="13054" width="8.28515625" style="188" bestFit="1" customWidth="1"/>
    <col min="13055" max="13056" width="8.28515625" style="188" customWidth="1"/>
    <col min="13057" max="13057" width="8.42578125" style="188" bestFit="1" customWidth="1"/>
    <col min="13058" max="13058" width="7.42578125" style="188" bestFit="1" customWidth="1"/>
    <col min="13059" max="13061" width="7.42578125" style="188" customWidth="1"/>
    <col min="13062" max="13067" width="0" style="188" hidden="1" customWidth="1"/>
    <col min="13068" max="13068" width="10.140625" style="188" customWidth="1"/>
    <col min="13069" max="13070" width="11.42578125" style="188"/>
    <col min="13071" max="13071" width="12.42578125" style="188" bestFit="1" customWidth="1"/>
    <col min="13072" max="13307" width="11.42578125" style="188"/>
    <col min="13308" max="13308" width="18.140625" style="188" customWidth="1"/>
    <col min="13309" max="13309" width="8.42578125" style="188" bestFit="1" customWidth="1"/>
    <col min="13310" max="13310" width="8.28515625" style="188" bestFit="1" customWidth="1"/>
    <col min="13311" max="13312" width="8.28515625" style="188" customWidth="1"/>
    <col min="13313" max="13313" width="8.42578125" style="188" bestFit="1" customWidth="1"/>
    <col min="13314" max="13314" width="7.42578125" style="188" bestFit="1" customWidth="1"/>
    <col min="13315" max="13317" width="7.42578125" style="188" customWidth="1"/>
    <col min="13318" max="13323" width="0" style="188" hidden="1" customWidth="1"/>
    <col min="13324" max="13324" width="10.140625" style="188" customWidth="1"/>
    <col min="13325" max="13326" width="11.42578125" style="188"/>
    <col min="13327" max="13327" width="12.42578125" style="188" bestFit="1" customWidth="1"/>
    <col min="13328" max="13563" width="11.42578125" style="188"/>
    <col min="13564" max="13564" width="18.140625" style="188" customWidth="1"/>
    <col min="13565" max="13565" width="8.42578125" style="188" bestFit="1" customWidth="1"/>
    <col min="13566" max="13566" width="8.28515625" style="188" bestFit="1" customWidth="1"/>
    <col min="13567" max="13568" width="8.28515625" style="188" customWidth="1"/>
    <col min="13569" max="13569" width="8.42578125" style="188" bestFit="1" customWidth="1"/>
    <col min="13570" max="13570" width="7.42578125" style="188" bestFit="1" customWidth="1"/>
    <col min="13571" max="13573" width="7.42578125" style="188" customWidth="1"/>
    <col min="13574" max="13579" width="0" style="188" hidden="1" customWidth="1"/>
    <col min="13580" max="13580" width="10.140625" style="188" customWidth="1"/>
    <col min="13581" max="13582" width="11.42578125" style="188"/>
    <col min="13583" max="13583" width="12.42578125" style="188" bestFit="1" customWidth="1"/>
    <col min="13584" max="13819" width="11.42578125" style="188"/>
    <col min="13820" max="13820" width="18.140625" style="188" customWidth="1"/>
    <col min="13821" max="13821" width="8.42578125" style="188" bestFit="1" customWidth="1"/>
    <col min="13822" max="13822" width="8.28515625" style="188" bestFit="1" customWidth="1"/>
    <col min="13823" max="13824" width="8.28515625" style="188" customWidth="1"/>
    <col min="13825" max="13825" width="8.42578125" style="188" bestFit="1" customWidth="1"/>
    <col min="13826" max="13826" width="7.42578125" style="188" bestFit="1" customWidth="1"/>
    <col min="13827" max="13829" width="7.42578125" style="188" customWidth="1"/>
    <col min="13830" max="13835" width="0" style="188" hidden="1" customWidth="1"/>
    <col min="13836" max="13836" width="10.140625" style="188" customWidth="1"/>
    <col min="13837" max="13838" width="11.42578125" style="188"/>
    <col min="13839" max="13839" width="12.42578125" style="188" bestFit="1" customWidth="1"/>
    <col min="13840" max="14075" width="11.42578125" style="188"/>
    <col min="14076" max="14076" width="18.140625" style="188" customWidth="1"/>
    <col min="14077" max="14077" width="8.42578125" style="188" bestFit="1" customWidth="1"/>
    <col min="14078" max="14078" width="8.28515625" style="188" bestFit="1" customWidth="1"/>
    <col min="14079" max="14080" width="8.28515625" style="188" customWidth="1"/>
    <col min="14081" max="14081" width="8.42578125" style="188" bestFit="1" customWidth="1"/>
    <col min="14082" max="14082" width="7.42578125" style="188" bestFit="1" customWidth="1"/>
    <col min="14083" max="14085" width="7.42578125" style="188" customWidth="1"/>
    <col min="14086" max="14091" width="0" style="188" hidden="1" customWidth="1"/>
    <col min="14092" max="14092" width="10.140625" style="188" customWidth="1"/>
    <col min="14093" max="14094" width="11.42578125" style="188"/>
    <col min="14095" max="14095" width="12.42578125" style="188" bestFit="1" customWidth="1"/>
    <col min="14096" max="14331" width="11.42578125" style="188"/>
    <col min="14332" max="14332" width="18.140625" style="188" customWidth="1"/>
    <col min="14333" max="14333" width="8.42578125" style="188" bestFit="1" customWidth="1"/>
    <col min="14334" max="14334" width="8.28515625" style="188" bestFit="1" customWidth="1"/>
    <col min="14335" max="14336" width="8.28515625" style="188" customWidth="1"/>
    <col min="14337" max="14337" width="8.42578125" style="188" bestFit="1" customWidth="1"/>
    <col min="14338" max="14338" width="7.42578125" style="188" bestFit="1" customWidth="1"/>
    <col min="14339" max="14341" width="7.42578125" style="188" customWidth="1"/>
    <col min="14342" max="14347" width="0" style="188" hidden="1" customWidth="1"/>
    <col min="14348" max="14348" width="10.140625" style="188" customWidth="1"/>
    <col min="14349" max="14350" width="11.42578125" style="188"/>
    <col min="14351" max="14351" width="12.42578125" style="188" bestFit="1" customWidth="1"/>
    <col min="14352" max="14587" width="11.42578125" style="188"/>
    <col min="14588" max="14588" width="18.140625" style="188" customWidth="1"/>
    <col min="14589" max="14589" width="8.42578125" style="188" bestFit="1" customWidth="1"/>
    <col min="14590" max="14590" width="8.28515625" style="188" bestFit="1" customWidth="1"/>
    <col min="14591" max="14592" width="8.28515625" style="188" customWidth="1"/>
    <col min="14593" max="14593" width="8.42578125" style="188" bestFit="1" customWidth="1"/>
    <col min="14594" max="14594" width="7.42578125" style="188" bestFit="1" customWidth="1"/>
    <col min="14595" max="14597" width="7.42578125" style="188" customWidth="1"/>
    <col min="14598" max="14603" width="0" style="188" hidden="1" customWidth="1"/>
    <col min="14604" max="14604" width="10.140625" style="188" customWidth="1"/>
    <col min="14605" max="14606" width="11.42578125" style="188"/>
    <col min="14607" max="14607" width="12.42578125" style="188" bestFit="1" customWidth="1"/>
    <col min="14608" max="14843" width="11.42578125" style="188"/>
    <col min="14844" max="14844" width="18.140625" style="188" customWidth="1"/>
    <col min="14845" max="14845" width="8.42578125" style="188" bestFit="1" customWidth="1"/>
    <col min="14846" max="14846" width="8.28515625" style="188" bestFit="1" customWidth="1"/>
    <col min="14847" max="14848" width="8.28515625" style="188" customWidth="1"/>
    <col min="14849" max="14849" width="8.42578125" style="188" bestFit="1" customWidth="1"/>
    <col min="14850" max="14850" width="7.42578125" style="188" bestFit="1" customWidth="1"/>
    <col min="14851" max="14853" width="7.42578125" style="188" customWidth="1"/>
    <col min="14854" max="14859" width="0" style="188" hidden="1" customWidth="1"/>
    <col min="14860" max="14860" width="10.140625" style="188" customWidth="1"/>
    <col min="14861" max="14862" width="11.42578125" style="188"/>
    <col min="14863" max="14863" width="12.42578125" style="188" bestFit="1" customWidth="1"/>
    <col min="14864" max="15099" width="11.42578125" style="188"/>
    <col min="15100" max="15100" width="18.140625" style="188" customWidth="1"/>
    <col min="15101" max="15101" width="8.42578125" style="188" bestFit="1" customWidth="1"/>
    <col min="15102" max="15102" width="8.28515625" style="188" bestFit="1" customWidth="1"/>
    <col min="15103" max="15104" width="8.28515625" style="188" customWidth="1"/>
    <col min="15105" max="15105" width="8.42578125" style="188" bestFit="1" customWidth="1"/>
    <col min="15106" max="15106" width="7.42578125" style="188" bestFit="1" customWidth="1"/>
    <col min="15107" max="15109" width="7.42578125" style="188" customWidth="1"/>
    <col min="15110" max="15115" width="0" style="188" hidden="1" customWidth="1"/>
    <col min="15116" max="15116" width="10.140625" style="188" customWidth="1"/>
    <col min="15117" max="15118" width="11.42578125" style="188"/>
    <col min="15119" max="15119" width="12.42578125" style="188" bestFit="1" customWidth="1"/>
    <col min="15120" max="15355" width="11.42578125" style="188"/>
    <col min="15356" max="15356" width="18.140625" style="188" customWidth="1"/>
    <col min="15357" max="15357" width="8.42578125" style="188" bestFit="1" customWidth="1"/>
    <col min="15358" max="15358" width="8.28515625" style="188" bestFit="1" customWidth="1"/>
    <col min="15359" max="15360" width="8.28515625" style="188" customWidth="1"/>
    <col min="15361" max="15361" width="8.42578125" style="188" bestFit="1" customWidth="1"/>
    <col min="15362" max="15362" width="7.42578125" style="188" bestFit="1" customWidth="1"/>
    <col min="15363" max="15365" width="7.42578125" style="188" customWidth="1"/>
    <col min="15366" max="15371" width="0" style="188" hidden="1" customWidth="1"/>
    <col min="15372" max="15372" width="10.140625" style="188" customWidth="1"/>
    <col min="15373" max="15374" width="11.42578125" style="188"/>
    <col min="15375" max="15375" width="12.42578125" style="188" bestFit="1" customWidth="1"/>
    <col min="15376" max="15611" width="11.42578125" style="188"/>
    <col min="15612" max="15612" width="18.140625" style="188" customWidth="1"/>
    <col min="15613" max="15613" width="8.42578125" style="188" bestFit="1" customWidth="1"/>
    <col min="15614" max="15614" width="8.28515625" style="188" bestFit="1" customWidth="1"/>
    <col min="15615" max="15616" width="8.28515625" style="188" customWidth="1"/>
    <col min="15617" max="15617" width="8.42578125" style="188" bestFit="1" customWidth="1"/>
    <col min="15618" max="15618" width="7.42578125" style="188" bestFit="1" customWidth="1"/>
    <col min="15619" max="15621" width="7.42578125" style="188" customWidth="1"/>
    <col min="15622" max="15627" width="0" style="188" hidden="1" customWidth="1"/>
    <col min="15628" max="15628" width="10.140625" style="188" customWidth="1"/>
    <col min="15629" max="15630" width="11.42578125" style="188"/>
    <col min="15631" max="15631" width="12.42578125" style="188" bestFit="1" customWidth="1"/>
    <col min="15632" max="15867" width="11.42578125" style="188"/>
    <col min="15868" max="15868" width="18.140625" style="188" customWidth="1"/>
    <col min="15869" max="15869" width="8.42578125" style="188" bestFit="1" customWidth="1"/>
    <col min="15870" max="15870" width="8.28515625" style="188" bestFit="1" customWidth="1"/>
    <col min="15871" max="15872" width="8.28515625" style="188" customWidth="1"/>
    <col min="15873" max="15873" width="8.42578125" style="188" bestFit="1" customWidth="1"/>
    <col min="15874" max="15874" width="7.42578125" style="188" bestFit="1" customWidth="1"/>
    <col min="15875" max="15877" width="7.42578125" style="188" customWidth="1"/>
    <col min="15878" max="15883" width="0" style="188" hidden="1" customWidth="1"/>
    <col min="15884" max="15884" width="10.140625" style="188" customWidth="1"/>
    <col min="15885" max="15886" width="11.42578125" style="188"/>
    <col min="15887" max="15887" width="12.42578125" style="188" bestFit="1" customWidth="1"/>
    <col min="15888" max="16123" width="11.42578125" style="188"/>
    <col min="16124" max="16124" width="18.140625" style="188" customWidth="1"/>
    <col min="16125" max="16125" width="8.42578125" style="188" bestFit="1" customWidth="1"/>
    <col min="16126" max="16126" width="8.28515625" style="188" bestFit="1" customWidth="1"/>
    <col min="16127" max="16128" width="8.28515625" style="188" customWidth="1"/>
    <col min="16129" max="16129" width="8.42578125" style="188" bestFit="1" customWidth="1"/>
    <col min="16130" max="16130" width="7.42578125" style="188" bestFit="1" customWidth="1"/>
    <col min="16131" max="16133" width="7.42578125" style="188" customWidth="1"/>
    <col min="16134" max="16139" width="0" style="188" hidden="1" customWidth="1"/>
    <col min="16140" max="16140" width="10.140625" style="188" customWidth="1"/>
    <col min="16141" max="16142" width="11.42578125" style="188"/>
    <col min="16143" max="16143" width="12.42578125" style="188" bestFit="1" customWidth="1"/>
    <col min="16144" max="16384" width="11.42578125" style="188"/>
  </cols>
  <sheetData>
    <row r="1" spans="1:17" s="189" customFormat="1" x14ac:dyDescent="0.2">
      <c r="B1" s="202"/>
      <c r="C1" s="202"/>
      <c r="D1" s="202"/>
      <c r="E1" s="202"/>
      <c r="F1" s="202"/>
      <c r="G1" s="202"/>
      <c r="H1" s="202"/>
      <c r="I1" s="202"/>
      <c r="J1" s="202"/>
      <c r="K1" s="202"/>
      <c r="L1" s="202"/>
    </row>
    <row r="2" spans="1:17" s="189" customFormat="1" x14ac:dyDescent="0.2">
      <c r="A2" s="216" t="s">
        <v>119</v>
      </c>
      <c r="B2" s="202"/>
      <c r="C2" s="202"/>
      <c r="D2" s="202"/>
      <c r="E2" s="202"/>
      <c r="F2" s="202"/>
      <c r="G2" s="202"/>
      <c r="H2" s="202"/>
      <c r="I2" s="202"/>
      <c r="K2" s="202"/>
      <c r="L2" s="202"/>
    </row>
    <row r="3" spans="1:17" s="189" customFormat="1" ht="15" x14ac:dyDescent="0.25">
      <c r="A3" s="216" t="s">
        <v>120</v>
      </c>
      <c r="B3" s="202"/>
      <c r="C3" s="202"/>
      <c r="D3" s="202"/>
      <c r="E3" s="202"/>
      <c r="F3" s="202"/>
      <c r="G3" s="202"/>
      <c r="H3" s="202"/>
      <c r="I3" s="202"/>
      <c r="J3" s="369"/>
      <c r="K3" s="202"/>
      <c r="L3" s="202"/>
    </row>
    <row r="4" spans="1:17" s="189" customFormat="1" x14ac:dyDescent="0.2">
      <c r="B4" s="202"/>
      <c r="C4" s="202"/>
      <c r="D4" s="202"/>
      <c r="E4" s="202"/>
      <c r="F4" s="202"/>
      <c r="G4" s="202"/>
      <c r="H4" s="202"/>
      <c r="I4" s="202"/>
      <c r="J4" s="202"/>
      <c r="K4" s="202"/>
      <c r="L4" s="202"/>
    </row>
    <row r="5" spans="1:17" s="189" customFormat="1" ht="12.75" x14ac:dyDescent="0.2">
      <c r="B5" s="418" t="s">
        <v>137</v>
      </c>
      <c r="C5" s="418"/>
      <c r="D5" s="418"/>
      <c r="E5" s="418"/>
      <c r="F5" s="418"/>
      <c r="G5" s="418"/>
      <c r="H5" s="418"/>
      <c r="I5" s="418"/>
      <c r="J5" s="418"/>
      <c r="K5" s="418"/>
      <c r="L5" s="202"/>
      <c r="M5" s="400" t="s">
        <v>597</v>
      </c>
      <c r="O5" s="370"/>
    </row>
    <row r="6" spans="1:17" s="189" customFormat="1" ht="12.75" x14ac:dyDescent="0.2">
      <c r="B6" s="431" t="str">
        <f>'Solicitudes Regiones'!$B$6:$P$6</f>
        <v>Acumuladas de julio de 2008 a enero de 2018</v>
      </c>
      <c r="C6" s="431"/>
      <c r="D6" s="431"/>
      <c r="E6" s="431"/>
      <c r="F6" s="431"/>
      <c r="G6" s="431"/>
      <c r="H6" s="431"/>
      <c r="I6" s="431"/>
      <c r="J6" s="431"/>
      <c r="K6" s="431"/>
    </row>
    <row r="7" spans="1:17" s="192" customFormat="1" x14ac:dyDescent="0.2">
      <c r="B7" s="190"/>
      <c r="C7" s="191"/>
      <c r="D7" s="191"/>
      <c r="E7" s="191"/>
      <c r="F7" s="191"/>
      <c r="G7" s="191"/>
      <c r="H7" s="191"/>
      <c r="I7" s="191"/>
      <c r="J7" s="191"/>
      <c r="K7" s="191"/>
      <c r="L7" s="191"/>
    </row>
    <row r="8" spans="1:17" ht="15" customHeight="1" x14ac:dyDescent="0.2">
      <c r="B8" s="447" t="s">
        <v>96</v>
      </c>
      <c r="C8" s="448"/>
      <c r="D8" s="448"/>
      <c r="E8" s="448"/>
      <c r="F8" s="448"/>
      <c r="G8" s="448"/>
      <c r="H8" s="448"/>
      <c r="I8" s="448"/>
      <c r="J8" s="448"/>
      <c r="K8" s="449"/>
    </row>
    <row r="9" spans="1:17" ht="20.25" customHeight="1" x14ac:dyDescent="0.2">
      <c r="B9" s="446" t="s">
        <v>72</v>
      </c>
      <c r="C9" s="447" t="s">
        <v>2</v>
      </c>
      <c r="D9" s="448"/>
      <c r="E9" s="448"/>
      <c r="F9" s="448"/>
      <c r="G9" s="448"/>
      <c r="H9" s="448"/>
      <c r="I9" s="448"/>
      <c r="J9" s="448"/>
      <c r="K9" s="449"/>
    </row>
    <row r="10" spans="1:17" ht="24" x14ac:dyDescent="0.2">
      <c r="B10" s="446"/>
      <c r="C10" s="185" t="s">
        <v>73</v>
      </c>
      <c r="D10" s="185" t="s">
        <v>74</v>
      </c>
      <c r="E10" s="185" t="s">
        <v>75</v>
      </c>
      <c r="F10" s="185" t="s">
        <v>76</v>
      </c>
      <c r="G10" s="185" t="s">
        <v>8</v>
      </c>
      <c r="H10" s="185" t="s">
        <v>77</v>
      </c>
      <c r="I10" s="185" t="s">
        <v>78</v>
      </c>
      <c r="J10" s="206" t="s">
        <v>79</v>
      </c>
      <c r="K10" s="246" t="s">
        <v>44</v>
      </c>
    </row>
    <row r="11" spans="1:17" x14ac:dyDescent="0.2">
      <c r="B11" s="182" t="s">
        <v>158</v>
      </c>
      <c r="C11" s="180">
        <v>2978</v>
      </c>
      <c r="D11" s="180">
        <v>1378</v>
      </c>
      <c r="E11" s="180">
        <f>C11+D11</f>
        <v>4356</v>
      </c>
      <c r="F11" s="181">
        <f>E11/$E$20</f>
        <v>0.46578272027373824</v>
      </c>
      <c r="G11" s="180">
        <v>8780</v>
      </c>
      <c r="H11" s="180">
        <v>518</v>
      </c>
      <c r="I11" s="180">
        <f>G11+H11</f>
        <v>9298</v>
      </c>
      <c r="J11" s="203">
        <f>I11/$I$20</f>
        <v>0.48556060368687659</v>
      </c>
      <c r="K11" s="180">
        <f t="shared" ref="K11:K19" si="0">E11+I11</f>
        <v>13654</v>
      </c>
      <c r="Q11" s="193"/>
    </row>
    <row r="12" spans="1:17" x14ac:dyDescent="0.2">
      <c r="B12" s="182" t="s">
        <v>159</v>
      </c>
      <c r="C12" s="180">
        <v>346</v>
      </c>
      <c r="D12" s="180">
        <v>165</v>
      </c>
      <c r="E12" s="180">
        <f t="shared" ref="E12:E19" si="1">C12+D12</f>
        <v>511</v>
      </c>
      <c r="F12" s="181">
        <f t="shared" ref="F12:F19" si="2">E12/$E$20</f>
        <v>5.4640718562874252E-2</v>
      </c>
      <c r="G12" s="180">
        <v>989</v>
      </c>
      <c r="H12" s="180">
        <v>61</v>
      </c>
      <c r="I12" s="180">
        <f t="shared" ref="I12:I19" si="3">G12+H12</f>
        <v>1050</v>
      </c>
      <c r="J12" s="203">
        <f t="shared" ref="J12:J19" si="4">I12/$I$20</f>
        <v>5.4833150556164813E-2</v>
      </c>
      <c r="K12" s="180">
        <f t="shared" si="0"/>
        <v>1561</v>
      </c>
      <c r="Q12" s="193"/>
    </row>
    <row r="13" spans="1:17" x14ac:dyDescent="0.2">
      <c r="B13" s="182" t="s">
        <v>160</v>
      </c>
      <c r="C13" s="180">
        <v>216</v>
      </c>
      <c r="D13" s="180">
        <v>152</v>
      </c>
      <c r="E13" s="180">
        <f t="shared" si="1"/>
        <v>368</v>
      </c>
      <c r="F13" s="181">
        <f t="shared" si="2"/>
        <v>3.9349871685201029E-2</v>
      </c>
      <c r="G13" s="180">
        <v>662</v>
      </c>
      <c r="H13" s="180">
        <v>44</v>
      </c>
      <c r="I13" s="180">
        <f t="shared" si="3"/>
        <v>706</v>
      </c>
      <c r="J13" s="203">
        <f t="shared" si="4"/>
        <v>3.6868765993002248E-2</v>
      </c>
      <c r="K13" s="180">
        <f t="shared" si="0"/>
        <v>1074</v>
      </c>
      <c r="Q13" s="193"/>
    </row>
    <row r="14" spans="1:17" x14ac:dyDescent="0.2">
      <c r="B14" s="182" t="s">
        <v>161</v>
      </c>
      <c r="C14" s="180">
        <v>399</v>
      </c>
      <c r="D14" s="180">
        <v>178</v>
      </c>
      <c r="E14" s="180">
        <f t="shared" si="1"/>
        <v>577</v>
      </c>
      <c r="F14" s="181">
        <f t="shared" si="2"/>
        <v>6.1698032506415743E-2</v>
      </c>
      <c r="G14" s="180">
        <v>1021</v>
      </c>
      <c r="H14" s="180">
        <v>64</v>
      </c>
      <c r="I14" s="180">
        <f t="shared" si="3"/>
        <v>1085</v>
      </c>
      <c r="J14" s="203">
        <f t="shared" si="4"/>
        <v>5.6660922241370308E-2</v>
      </c>
      <c r="K14" s="180">
        <f t="shared" si="0"/>
        <v>1662</v>
      </c>
      <c r="Q14" s="193"/>
    </row>
    <row r="15" spans="1:17" x14ac:dyDescent="0.2">
      <c r="B15" s="182" t="s">
        <v>162</v>
      </c>
      <c r="C15" s="180">
        <v>253</v>
      </c>
      <c r="D15" s="180">
        <v>176</v>
      </c>
      <c r="E15" s="180">
        <f t="shared" si="1"/>
        <v>429</v>
      </c>
      <c r="F15" s="181">
        <f t="shared" si="2"/>
        <v>4.5872540633019675E-2</v>
      </c>
      <c r="G15" s="180">
        <v>586</v>
      </c>
      <c r="H15" s="180">
        <v>34</v>
      </c>
      <c r="I15" s="180">
        <f t="shared" si="3"/>
        <v>620</v>
      </c>
      <c r="J15" s="203">
        <f t="shared" si="4"/>
        <v>3.2377669852211605E-2</v>
      </c>
      <c r="K15" s="180">
        <f t="shared" si="0"/>
        <v>1049</v>
      </c>
      <c r="Q15" s="193"/>
    </row>
    <row r="16" spans="1:17" x14ac:dyDescent="0.2">
      <c r="B16" s="182" t="s">
        <v>163</v>
      </c>
      <c r="C16" s="180">
        <v>1534</v>
      </c>
      <c r="D16" s="180">
        <v>707</v>
      </c>
      <c r="E16" s="180">
        <f t="shared" si="1"/>
        <v>2241</v>
      </c>
      <c r="F16" s="181">
        <f t="shared" si="2"/>
        <v>0.23962788708297691</v>
      </c>
      <c r="G16" s="180">
        <v>4499</v>
      </c>
      <c r="H16" s="180">
        <v>190</v>
      </c>
      <c r="I16" s="180">
        <f t="shared" si="3"/>
        <v>4689</v>
      </c>
      <c r="J16" s="203">
        <f t="shared" si="4"/>
        <v>0.24486918376938743</v>
      </c>
      <c r="K16" s="180">
        <f t="shared" si="0"/>
        <v>6930</v>
      </c>
      <c r="Q16" s="193"/>
    </row>
    <row r="17" spans="2:17" x14ac:dyDescent="0.2">
      <c r="B17" s="182" t="s">
        <v>164</v>
      </c>
      <c r="C17" s="180">
        <v>165</v>
      </c>
      <c r="D17" s="180">
        <v>89</v>
      </c>
      <c r="E17" s="180">
        <f t="shared" si="1"/>
        <v>254</v>
      </c>
      <c r="F17" s="181">
        <f t="shared" si="2"/>
        <v>2.7159965782720275E-2</v>
      </c>
      <c r="G17" s="180">
        <v>427</v>
      </c>
      <c r="H17" s="180">
        <v>16</v>
      </c>
      <c r="I17" s="180">
        <f t="shared" si="3"/>
        <v>443</v>
      </c>
      <c r="J17" s="203">
        <f t="shared" si="4"/>
        <v>2.3134367329886676E-2</v>
      </c>
      <c r="K17" s="180">
        <f t="shared" si="0"/>
        <v>697</v>
      </c>
      <c r="Q17" s="193"/>
    </row>
    <row r="18" spans="2:17" x14ac:dyDescent="0.2">
      <c r="B18" s="182" t="s">
        <v>165</v>
      </c>
      <c r="C18" s="180">
        <v>186</v>
      </c>
      <c r="D18" s="180">
        <v>85</v>
      </c>
      <c r="E18" s="180">
        <f t="shared" si="1"/>
        <v>271</v>
      </c>
      <c r="F18" s="181">
        <f t="shared" si="2"/>
        <v>2.897775876817793E-2</v>
      </c>
      <c r="G18" s="180">
        <v>514</v>
      </c>
      <c r="H18" s="180">
        <v>25</v>
      </c>
      <c r="I18" s="180">
        <f t="shared" si="3"/>
        <v>539</v>
      </c>
      <c r="J18" s="203">
        <f t="shared" si="4"/>
        <v>2.8147683952164604E-2</v>
      </c>
      <c r="K18" s="180">
        <f t="shared" si="0"/>
        <v>810</v>
      </c>
      <c r="M18" s="192"/>
      <c r="Q18" s="193"/>
    </row>
    <row r="19" spans="2:17" x14ac:dyDescent="0.2">
      <c r="B19" s="182" t="s">
        <v>166</v>
      </c>
      <c r="C19" s="180">
        <v>250</v>
      </c>
      <c r="D19" s="180">
        <v>95</v>
      </c>
      <c r="E19" s="180">
        <f t="shared" si="1"/>
        <v>345</v>
      </c>
      <c r="F19" s="181">
        <f t="shared" si="2"/>
        <v>3.6890504704875961E-2</v>
      </c>
      <c r="G19" s="180">
        <v>692</v>
      </c>
      <c r="H19" s="180">
        <v>27</v>
      </c>
      <c r="I19" s="180">
        <f t="shared" si="3"/>
        <v>719</v>
      </c>
      <c r="J19" s="203">
        <f t="shared" si="4"/>
        <v>3.7547652618935716E-2</v>
      </c>
      <c r="K19" s="180">
        <f t="shared" si="0"/>
        <v>1064</v>
      </c>
      <c r="Q19" s="193"/>
    </row>
    <row r="20" spans="2:17" x14ac:dyDescent="0.2">
      <c r="B20" s="182" t="s">
        <v>64</v>
      </c>
      <c r="C20" s="180">
        <f>SUM(C11:C19)</f>
        <v>6327</v>
      </c>
      <c r="D20" s="180">
        <f>SUM(D11:D19)</f>
        <v>3025</v>
      </c>
      <c r="E20" s="182">
        <f t="shared" ref="E20" si="5">C20+D20</f>
        <v>9352</v>
      </c>
      <c r="F20" s="184">
        <f t="shared" ref="F20" si="6">E20/$E$20</f>
        <v>1</v>
      </c>
      <c r="G20" s="180">
        <f t="shared" ref="G20:H20" si="7">SUM(G11:G19)</f>
        <v>18170</v>
      </c>
      <c r="H20" s="180">
        <f t="shared" si="7"/>
        <v>979</v>
      </c>
      <c r="I20" s="182">
        <f t="shared" ref="I20" si="8">G20+H20</f>
        <v>19149</v>
      </c>
      <c r="J20" s="204">
        <f t="shared" ref="J20" si="9">I20/$I$20</f>
        <v>1</v>
      </c>
      <c r="K20" s="182">
        <f t="shared" ref="K20:K21" si="10">E20+I20</f>
        <v>28501</v>
      </c>
      <c r="Q20" s="193"/>
    </row>
    <row r="21" spans="2:17" ht="25.5" customHeight="1" x14ac:dyDescent="0.2">
      <c r="B21" s="194" t="s">
        <v>80</v>
      </c>
      <c r="C21" s="195">
        <f>+C20/$K$20</f>
        <v>0.22199221079962106</v>
      </c>
      <c r="D21" s="195">
        <f>+D20/$K$20</f>
        <v>0.10613662678502508</v>
      </c>
      <c r="E21" s="220">
        <f>C21+D21</f>
        <v>0.32812883758464617</v>
      </c>
      <c r="F21" s="196"/>
      <c r="G21" s="195">
        <f>+G20/$K$20</f>
        <v>0.6375214904740184</v>
      </c>
      <c r="H21" s="195">
        <f>+H20/$K$20</f>
        <v>3.434967194133539E-2</v>
      </c>
      <c r="I21" s="196">
        <f>G21+H21</f>
        <v>0.67187116241535383</v>
      </c>
      <c r="J21" s="205"/>
      <c r="K21" s="196">
        <f t="shared" si="10"/>
        <v>1</v>
      </c>
    </row>
    <row r="22" spans="2:17" x14ac:dyDescent="0.2">
      <c r="B22" s="197"/>
      <c r="C22" s="198"/>
      <c r="D22" s="198"/>
      <c r="E22" s="199"/>
      <c r="F22" s="199"/>
      <c r="G22" s="198"/>
      <c r="H22" s="198"/>
      <c r="I22" s="199"/>
      <c r="J22" s="199"/>
      <c r="K22" s="199"/>
      <c r="L22" s="224"/>
    </row>
    <row r="23" spans="2:17" ht="12.75" x14ac:dyDescent="0.2">
      <c r="B23" s="450" t="s">
        <v>136</v>
      </c>
      <c r="C23" s="450"/>
      <c r="D23" s="450"/>
      <c r="E23" s="450"/>
      <c r="F23" s="450"/>
      <c r="G23" s="450"/>
      <c r="H23" s="450"/>
      <c r="I23" s="450"/>
      <c r="J23" s="450"/>
      <c r="K23" s="450"/>
      <c r="L23" s="224"/>
    </row>
    <row r="24" spans="2:17" ht="12.75" x14ac:dyDescent="0.2">
      <c r="B24" s="431" t="str">
        <f>'Solicitudes Regiones'!$B$6:$P$6</f>
        <v>Acumuladas de julio de 2008 a enero de 2018</v>
      </c>
      <c r="C24" s="431"/>
      <c r="D24" s="431"/>
      <c r="E24" s="431"/>
      <c r="F24" s="431"/>
      <c r="G24" s="431"/>
      <c r="H24" s="431"/>
      <c r="I24" s="431"/>
      <c r="J24" s="431"/>
      <c r="K24" s="431"/>
      <c r="L24" s="224"/>
    </row>
    <row r="25" spans="2:17" x14ac:dyDescent="0.2">
      <c r="B25" s="197"/>
      <c r="C25" s="199"/>
      <c r="D25" s="199"/>
      <c r="E25" s="199"/>
      <c r="F25" s="199"/>
      <c r="G25" s="199"/>
      <c r="H25" s="199"/>
      <c r="I25" s="199"/>
      <c r="J25" s="199"/>
      <c r="K25" s="199"/>
      <c r="L25" s="199"/>
      <c r="M25" s="224"/>
    </row>
    <row r="26" spans="2:17" ht="12.75" customHeight="1" x14ac:dyDescent="0.2">
      <c r="B26" s="446" t="s">
        <v>81</v>
      </c>
      <c r="C26" s="446"/>
      <c r="D26" s="446"/>
      <c r="E26" s="446"/>
      <c r="F26" s="446"/>
      <c r="G26" s="446"/>
      <c r="H26" s="446"/>
      <c r="I26" s="446"/>
      <c r="J26" s="446"/>
      <c r="K26" s="446"/>
    </row>
    <row r="27" spans="2:17" ht="20.25" customHeight="1" x14ac:dyDescent="0.2">
      <c r="B27" s="446" t="s">
        <v>72</v>
      </c>
      <c r="C27" s="446" t="s">
        <v>2</v>
      </c>
      <c r="D27" s="446"/>
      <c r="E27" s="446"/>
      <c r="F27" s="446"/>
      <c r="G27" s="446"/>
      <c r="H27" s="446"/>
      <c r="I27" s="446"/>
      <c r="J27" s="446"/>
      <c r="K27" s="446"/>
    </row>
    <row r="28" spans="2:17" ht="24" customHeight="1" x14ac:dyDescent="0.2">
      <c r="B28" s="446"/>
      <c r="C28" s="185" t="s">
        <v>73</v>
      </c>
      <c r="D28" s="185" t="s">
        <v>74</v>
      </c>
      <c r="E28" s="185" t="s">
        <v>75</v>
      </c>
      <c r="F28" s="185" t="s">
        <v>76</v>
      </c>
      <c r="G28" s="185" t="s">
        <v>8</v>
      </c>
      <c r="H28" s="185" t="s">
        <v>77</v>
      </c>
      <c r="I28" s="185" t="s">
        <v>78</v>
      </c>
      <c r="J28" s="185" t="s">
        <v>79</v>
      </c>
      <c r="K28" s="186" t="s">
        <v>44</v>
      </c>
    </row>
    <row r="29" spans="2:17" ht="15.75" customHeight="1" x14ac:dyDescent="0.2">
      <c r="B29" s="182" t="s">
        <v>158</v>
      </c>
      <c r="C29" s="180">
        <v>2580</v>
      </c>
      <c r="D29" s="180">
        <v>940</v>
      </c>
      <c r="E29" s="180">
        <f>C29+D29</f>
        <v>3520</v>
      </c>
      <c r="F29" s="181">
        <f>E29/$E$38</f>
        <v>0.47065115657173417</v>
      </c>
      <c r="G29" s="180">
        <v>7111</v>
      </c>
      <c r="H29" s="180">
        <v>412</v>
      </c>
      <c r="I29" s="180">
        <f>G29+H29</f>
        <v>7523</v>
      </c>
      <c r="J29" s="181">
        <f>I29/$I$38</f>
        <v>0.47819730485634376</v>
      </c>
      <c r="K29" s="180">
        <f t="shared" ref="K29:K37" si="11">E29+I29</f>
        <v>11043</v>
      </c>
    </row>
    <row r="30" spans="2:17" x14ac:dyDescent="0.2">
      <c r="B30" s="182" t="s">
        <v>159</v>
      </c>
      <c r="C30" s="180">
        <v>301</v>
      </c>
      <c r="D30" s="180">
        <v>110</v>
      </c>
      <c r="E30" s="180">
        <f t="shared" ref="E30:E37" si="12">C30+D30</f>
        <v>411</v>
      </c>
      <c r="F30" s="181">
        <f t="shared" ref="F30:F37" si="13">E30/$E$38</f>
        <v>5.4953870838347373E-2</v>
      </c>
      <c r="G30" s="180">
        <v>790</v>
      </c>
      <c r="H30" s="180">
        <v>47</v>
      </c>
      <c r="I30" s="180">
        <f t="shared" ref="I30:I37" si="14">G30+H30</f>
        <v>837</v>
      </c>
      <c r="J30" s="181">
        <f t="shared" ref="J30:J37" si="15">I30/$I$38</f>
        <v>5.3203661327231123E-2</v>
      </c>
      <c r="K30" s="180">
        <f t="shared" si="11"/>
        <v>1248</v>
      </c>
    </row>
    <row r="31" spans="2:17" x14ac:dyDescent="0.2">
      <c r="B31" s="182" t="s">
        <v>160</v>
      </c>
      <c r="C31" s="180">
        <v>191</v>
      </c>
      <c r="D31" s="180">
        <v>97</v>
      </c>
      <c r="E31" s="180">
        <f t="shared" si="12"/>
        <v>288</v>
      </c>
      <c r="F31" s="181">
        <f t="shared" si="13"/>
        <v>3.8507821901323708E-2</v>
      </c>
      <c r="G31" s="180">
        <v>564</v>
      </c>
      <c r="H31" s="180">
        <v>32</v>
      </c>
      <c r="I31" s="180">
        <f t="shared" si="14"/>
        <v>596</v>
      </c>
      <c r="J31" s="181">
        <f t="shared" si="15"/>
        <v>3.7884566488685482E-2</v>
      </c>
      <c r="K31" s="180">
        <f t="shared" si="11"/>
        <v>884</v>
      </c>
    </row>
    <row r="32" spans="2:17" x14ac:dyDescent="0.2">
      <c r="B32" s="182" t="s">
        <v>161</v>
      </c>
      <c r="C32" s="180">
        <v>335</v>
      </c>
      <c r="D32" s="180">
        <v>118</v>
      </c>
      <c r="E32" s="180">
        <f t="shared" si="12"/>
        <v>453</v>
      </c>
      <c r="F32" s="181">
        <f t="shared" si="13"/>
        <v>6.0569594865623744E-2</v>
      </c>
      <c r="G32" s="180">
        <v>833</v>
      </c>
      <c r="H32" s="180">
        <v>31</v>
      </c>
      <c r="I32" s="180">
        <f t="shared" si="14"/>
        <v>864</v>
      </c>
      <c r="J32" s="181">
        <f t="shared" si="15"/>
        <v>5.4919908466819219E-2</v>
      </c>
      <c r="K32" s="180">
        <f t="shared" si="11"/>
        <v>1317</v>
      </c>
    </row>
    <row r="33" spans="2:11" x14ac:dyDescent="0.2">
      <c r="B33" s="182" t="s">
        <v>162</v>
      </c>
      <c r="C33" s="180">
        <v>193</v>
      </c>
      <c r="D33" s="180">
        <v>95</v>
      </c>
      <c r="E33" s="180">
        <f t="shared" si="12"/>
        <v>288</v>
      </c>
      <c r="F33" s="181">
        <f t="shared" si="13"/>
        <v>3.8507821901323708E-2</v>
      </c>
      <c r="G33" s="180">
        <v>486</v>
      </c>
      <c r="H33" s="180">
        <v>18</v>
      </c>
      <c r="I33" s="180">
        <f t="shared" si="14"/>
        <v>504</v>
      </c>
      <c r="J33" s="181">
        <f t="shared" si="15"/>
        <v>3.2036613272311214E-2</v>
      </c>
      <c r="K33" s="180">
        <f t="shared" si="11"/>
        <v>792</v>
      </c>
    </row>
    <row r="34" spans="2:11" x14ac:dyDescent="0.2">
      <c r="B34" s="182" t="s">
        <v>163</v>
      </c>
      <c r="C34" s="180">
        <v>1342</v>
      </c>
      <c r="D34" s="180">
        <v>463</v>
      </c>
      <c r="E34" s="180">
        <f t="shared" si="12"/>
        <v>1805</v>
      </c>
      <c r="F34" s="181">
        <f t="shared" si="13"/>
        <v>0.24134242545794893</v>
      </c>
      <c r="G34" s="180">
        <v>3781</v>
      </c>
      <c r="H34" s="180">
        <v>158</v>
      </c>
      <c r="I34" s="180">
        <f t="shared" si="14"/>
        <v>3939</v>
      </c>
      <c r="J34" s="181">
        <f t="shared" si="15"/>
        <v>0.2503813882532418</v>
      </c>
      <c r="K34" s="180">
        <f t="shared" si="11"/>
        <v>5744</v>
      </c>
    </row>
    <row r="35" spans="2:11" x14ac:dyDescent="0.2">
      <c r="B35" s="182" t="s">
        <v>164</v>
      </c>
      <c r="C35" s="180">
        <v>155</v>
      </c>
      <c r="D35" s="180">
        <v>54</v>
      </c>
      <c r="E35" s="180">
        <f t="shared" si="12"/>
        <v>209</v>
      </c>
      <c r="F35" s="181">
        <f t="shared" si="13"/>
        <v>2.7944912421446717E-2</v>
      </c>
      <c r="G35" s="180">
        <v>361</v>
      </c>
      <c r="H35" s="180">
        <v>14</v>
      </c>
      <c r="I35" s="180">
        <f t="shared" si="14"/>
        <v>375</v>
      </c>
      <c r="J35" s="181">
        <f t="shared" si="15"/>
        <v>2.3836765827612509E-2</v>
      </c>
      <c r="K35" s="180">
        <f t="shared" si="11"/>
        <v>584</v>
      </c>
    </row>
    <row r="36" spans="2:11" x14ac:dyDescent="0.2">
      <c r="B36" s="182" t="s">
        <v>165</v>
      </c>
      <c r="C36" s="180">
        <v>159</v>
      </c>
      <c r="D36" s="180">
        <v>69</v>
      </c>
      <c r="E36" s="180">
        <f t="shared" si="12"/>
        <v>228</v>
      </c>
      <c r="F36" s="181">
        <f t="shared" si="13"/>
        <v>3.04853590052146E-2</v>
      </c>
      <c r="G36" s="180">
        <v>449</v>
      </c>
      <c r="H36" s="180">
        <v>15</v>
      </c>
      <c r="I36" s="180">
        <f t="shared" si="14"/>
        <v>464</v>
      </c>
      <c r="J36" s="181">
        <f t="shared" si="15"/>
        <v>2.9494024917365878E-2</v>
      </c>
      <c r="K36" s="180">
        <f t="shared" si="11"/>
        <v>692</v>
      </c>
    </row>
    <row r="37" spans="2:11" x14ac:dyDescent="0.2">
      <c r="B37" s="182" t="s">
        <v>166</v>
      </c>
      <c r="C37" s="180">
        <v>211</v>
      </c>
      <c r="D37" s="180">
        <v>66</v>
      </c>
      <c r="E37" s="180">
        <f t="shared" si="12"/>
        <v>277</v>
      </c>
      <c r="F37" s="181">
        <f t="shared" si="13"/>
        <v>3.7037037037037035E-2</v>
      </c>
      <c r="G37" s="180">
        <v>603</v>
      </c>
      <c r="H37" s="180">
        <v>27</v>
      </c>
      <c r="I37" s="180">
        <f t="shared" si="14"/>
        <v>630</v>
      </c>
      <c r="J37" s="181">
        <f t="shared" si="15"/>
        <v>4.0045766590389019E-2</v>
      </c>
      <c r="K37" s="180">
        <f t="shared" si="11"/>
        <v>907</v>
      </c>
    </row>
    <row r="38" spans="2:11" x14ac:dyDescent="0.2">
      <c r="B38" s="182" t="s">
        <v>64</v>
      </c>
      <c r="C38" s="180">
        <f>SUM(C29:C37)</f>
        <v>5467</v>
      </c>
      <c r="D38" s="180">
        <f>SUM(D29:D37)</f>
        <v>2012</v>
      </c>
      <c r="E38" s="182">
        <f t="shared" ref="E38" si="16">C38+D38</f>
        <v>7479</v>
      </c>
      <c r="F38" s="184">
        <f t="shared" ref="F38" si="17">E38/$E$38</f>
        <v>1</v>
      </c>
      <c r="G38" s="180">
        <f t="shared" ref="G38:H38" si="18">SUM(G29:G37)</f>
        <v>14978</v>
      </c>
      <c r="H38" s="180">
        <f t="shared" si="18"/>
        <v>754</v>
      </c>
      <c r="I38" s="182">
        <f t="shared" ref="I38" si="19">G38+H38</f>
        <v>15732</v>
      </c>
      <c r="J38" s="184">
        <f t="shared" ref="J38" si="20">I38/$I$38</f>
        <v>1</v>
      </c>
      <c r="K38" s="182">
        <f t="shared" ref="K38:K39" si="21">E38+I38</f>
        <v>23211</v>
      </c>
    </row>
    <row r="39" spans="2:11" ht="24" x14ac:dyDescent="0.2">
      <c r="B39" s="194" t="s">
        <v>82</v>
      </c>
      <c r="C39" s="195">
        <f>+C38/$K$38</f>
        <v>0.23553487570548448</v>
      </c>
      <c r="D39" s="195">
        <f>+D38/$K$38</f>
        <v>8.6683038214639616E-2</v>
      </c>
      <c r="E39" s="196">
        <f>C39+D39</f>
        <v>0.32221791392012411</v>
      </c>
      <c r="F39" s="196"/>
      <c r="G39" s="195">
        <f>+G38/$K$38</f>
        <v>0.64529748825987676</v>
      </c>
      <c r="H39" s="195">
        <f>+H38/$K$38</f>
        <v>3.2484597819999135E-2</v>
      </c>
      <c r="I39" s="196">
        <f>G39+H39</f>
        <v>0.67778208607987589</v>
      </c>
      <c r="J39" s="196"/>
      <c r="K39" s="196">
        <f t="shared" si="21"/>
        <v>1</v>
      </c>
    </row>
    <row r="40" spans="2:11" x14ac:dyDescent="0.2">
      <c r="B40" s="187" t="s">
        <v>147</v>
      </c>
    </row>
    <row r="41" spans="2:11" x14ac:dyDescent="0.2">
      <c r="B41" s="187" t="s">
        <v>148</v>
      </c>
    </row>
    <row r="131" spans="2:2" x14ac:dyDescent="0.2">
      <c r="B131" s="188" t="s">
        <v>94</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Q143"/>
  <sheetViews>
    <sheetView showGridLines="0" zoomScaleNormal="100" workbookViewId="0"/>
  </sheetViews>
  <sheetFormatPr baseColWidth="10" defaultRowHeight="12" x14ac:dyDescent="0.2"/>
  <cols>
    <col min="1" max="1" width="6" style="188" customWidth="1"/>
    <col min="2" max="2" width="18.140625" style="188" customWidth="1"/>
    <col min="3" max="4" width="8.42578125" style="188" bestFit="1" customWidth="1"/>
    <col min="5" max="6" width="8.42578125" style="188" customWidth="1"/>
    <col min="7" max="7" width="9.7109375" style="188" bestFit="1" customWidth="1"/>
    <col min="8" max="8" width="8.28515625" style="188" bestFit="1" customWidth="1"/>
    <col min="9" max="11" width="8.28515625" style="188" customWidth="1"/>
    <col min="12" max="12" width="9.140625" style="188" customWidth="1"/>
    <col min="13" max="13" width="11.42578125" style="188"/>
    <col min="14" max="14" width="11.28515625" style="188" customWidth="1"/>
    <col min="15" max="15" width="12.42578125" style="188" bestFit="1" customWidth="1"/>
    <col min="16" max="251" width="11.42578125" style="188"/>
    <col min="252" max="252" width="18.140625" style="188" customWidth="1"/>
    <col min="253" max="254" width="8.42578125" style="188" bestFit="1" customWidth="1"/>
    <col min="255" max="256" width="8.42578125" style="188" customWidth="1"/>
    <col min="257" max="257" width="9.7109375" style="188" bestFit="1" customWidth="1"/>
    <col min="258" max="258" width="8.28515625" style="188" bestFit="1" customWidth="1"/>
    <col min="259" max="261" width="8.28515625" style="188" customWidth="1"/>
    <col min="262" max="267" width="0" style="188" hidden="1" customWidth="1"/>
    <col min="268" max="268" width="9.140625" style="188" customWidth="1"/>
    <col min="269" max="270" width="11.42578125" style="188"/>
    <col min="271" max="271" width="12.42578125" style="188" bestFit="1" customWidth="1"/>
    <col min="272" max="507" width="11.42578125" style="188"/>
    <col min="508" max="508" width="18.140625" style="188" customWidth="1"/>
    <col min="509" max="510" width="8.42578125" style="188" bestFit="1" customWidth="1"/>
    <col min="511" max="512" width="8.42578125" style="188" customWidth="1"/>
    <col min="513" max="513" width="9.7109375" style="188" bestFit="1" customWidth="1"/>
    <col min="514" max="514" width="8.28515625" style="188" bestFit="1" customWidth="1"/>
    <col min="515" max="517" width="8.28515625" style="188" customWidth="1"/>
    <col min="518" max="523" width="0" style="188" hidden="1" customWidth="1"/>
    <col min="524" max="524" width="9.140625" style="188" customWidth="1"/>
    <col min="525" max="526" width="11.42578125" style="188"/>
    <col min="527" max="527" width="12.42578125" style="188" bestFit="1" customWidth="1"/>
    <col min="528" max="763" width="11.42578125" style="188"/>
    <col min="764" max="764" width="18.140625" style="188" customWidth="1"/>
    <col min="765" max="766" width="8.42578125" style="188" bestFit="1" customWidth="1"/>
    <col min="767" max="768" width="8.42578125" style="188" customWidth="1"/>
    <col min="769" max="769" width="9.7109375" style="188" bestFit="1" customWidth="1"/>
    <col min="770" max="770" width="8.28515625" style="188" bestFit="1" customWidth="1"/>
    <col min="771" max="773" width="8.28515625" style="188" customWidth="1"/>
    <col min="774" max="779" width="0" style="188" hidden="1" customWidth="1"/>
    <col min="780" max="780" width="9.140625" style="188" customWidth="1"/>
    <col min="781" max="782" width="11.42578125" style="188"/>
    <col min="783" max="783" width="12.42578125" style="188" bestFit="1" customWidth="1"/>
    <col min="784" max="1019" width="11.42578125" style="188"/>
    <col min="1020" max="1020" width="18.140625" style="188" customWidth="1"/>
    <col min="1021" max="1022" width="8.42578125" style="188" bestFit="1" customWidth="1"/>
    <col min="1023" max="1024" width="8.42578125" style="188" customWidth="1"/>
    <col min="1025" max="1025" width="9.7109375" style="188" bestFit="1" customWidth="1"/>
    <col min="1026" max="1026" width="8.28515625" style="188" bestFit="1" customWidth="1"/>
    <col min="1027" max="1029" width="8.28515625" style="188" customWidth="1"/>
    <col min="1030" max="1035" width="0" style="188" hidden="1" customWidth="1"/>
    <col min="1036" max="1036" width="9.140625" style="188" customWidth="1"/>
    <col min="1037" max="1038" width="11.42578125" style="188"/>
    <col min="1039" max="1039" width="12.42578125" style="188" bestFit="1" customWidth="1"/>
    <col min="1040" max="1275" width="11.42578125" style="188"/>
    <col min="1276" max="1276" width="18.140625" style="188" customWidth="1"/>
    <col min="1277" max="1278" width="8.42578125" style="188" bestFit="1" customWidth="1"/>
    <col min="1279" max="1280" width="8.42578125" style="188" customWidth="1"/>
    <col min="1281" max="1281" width="9.7109375" style="188" bestFit="1" customWidth="1"/>
    <col min="1282" max="1282" width="8.28515625" style="188" bestFit="1" customWidth="1"/>
    <col min="1283" max="1285" width="8.28515625" style="188" customWidth="1"/>
    <col min="1286" max="1291" width="0" style="188" hidden="1" customWidth="1"/>
    <col min="1292" max="1292" width="9.140625" style="188" customWidth="1"/>
    <col min="1293" max="1294" width="11.42578125" style="188"/>
    <col min="1295" max="1295" width="12.42578125" style="188" bestFit="1" customWidth="1"/>
    <col min="1296" max="1531" width="11.42578125" style="188"/>
    <col min="1532" max="1532" width="18.140625" style="188" customWidth="1"/>
    <col min="1533" max="1534" width="8.42578125" style="188" bestFit="1" customWidth="1"/>
    <col min="1535" max="1536" width="8.42578125" style="188" customWidth="1"/>
    <col min="1537" max="1537" width="9.7109375" style="188" bestFit="1" customWidth="1"/>
    <col min="1538" max="1538" width="8.28515625" style="188" bestFit="1" customWidth="1"/>
    <col min="1539" max="1541" width="8.28515625" style="188" customWidth="1"/>
    <col min="1542" max="1547" width="0" style="188" hidden="1" customWidth="1"/>
    <col min="1548" max="1548" width="9.140625" style="188" customWidth="1"/>
    <col min="1549" max="1550" width="11.42578125" style="188"/>
    <col min="1551" max="1551" width="12.42578125" style="188" bestFit="1" customWidth="1"/>
    <col min="1552" max="1787" width="11.42578125" style="188"/>
    <col min="1788" max="1788" width="18.140625" style="188" customWidth="1"/>
    <col min="1789" max="1790" width="8.42578125" style="188" bestFit="1" customWidth="1"/>
    <col min="1791" max="1792" width="8.42578125" style="188" customWidth="1"/>
    <col min="1793" max="1793" width="9.7109375" style="188" bestFit="1" customWidth="1"/>
    <col min="1794" max="1794" width="8.28515625" style="188" bestFit="1" customWidth="1"/>
    <col min="1795" max="1797" width="8.28515625" style="188" customWidth="1"/>
    <col min="1798" max="1803" width="0" style="188" hidden="1" customWidth="1"/>
    <col min="1804" max="1804" width="9.140625" style="188" customWidth="1"/>
    <col min="1805" max="1806" width="11.42578125" style="188"/>
    <col min="1807" max="1807" width="12.42578125" style="188" bestFit="1" customWidth="1"/>
    <col min="1808" max="2043" width="11.42578125" style="188"/>
    <col min="2044" max="2044" width="18.140625" style="188" customWidth="1"/>
    <col min="2045" max="2046" width="8.42578125" style="188" bestFit="1" customWidth="1"/>
    <col min="2047" max="2048" width="8.42578125" style="188" customWidth="1"/>
    <col min="2049" max="2049" width="9.7109375" style="188" bestFit="1" customWidth="1"/>
    <col min="2050" max="2050" width="8.28515625" style="188" bestFit="1" customWidth="1"/>
    <col min="2051" max="2053" width="8.28515625" style="188" customWidth="1"/>
    <col min="2054" max="2059" width="0" style="188" hidden="1" customWidth="1"/>
    <col min="2060" max="2060" width="9.140625" style="188" customWidth="1"/>
    <col min="2061" max="2062" width="11.42578125" style="188"/>
    <col min="2063" max="2063" width="12.42578125" style="188" bestFit="1" customWidth="1"/>
    <col min="2064" max="2299" width="11.42578125" style="188"/>
    <col min="2300" max="2300" width="18.140625" style="188" customWidth="1"/>
    <col min="2301" max="2302" width="8.42578125" style="188" bestFit="1" customWidth="1"/>
    <col min="2303" max="2304" width="8.42578125" style="188" customWidth="1"/>
    <col min="2305" max="2305" width="9.7109375" style="188" bestFit="1" customWidth="1"/>
    <col min="2306" max="2306" width="8.28515625" style="188" bestFit="1" customWidth="1"/>
    <col min="2307" max="2309" width="8.28515625" style="188" customWidth="1"/>
    <col min="2310" max="2315" width="0" style="188" hidden="1" customWidth="1"/>
    <col min="2316" max="2316" width="9.140625" style="188" customWidth="1"/>
    <col min="2317" max="2318" width="11.42578125" style="188"/>
    <col min="2319" max="2319" width="12.42578125" style="188" bestFit="1" customWidth="1"/>
    <col min="2320" max="2555" width="11.42578125" style="188"/>
    <col min="2556" max="2556" width="18.140625" style="188" customWidth="1"/>
    <col min="2557" max="2558" width="8.42578125" style="188" bestFit="1" customWidth="1"/>
    <col min="2559" max="2560" width="8.42578125" style="188" customWidth="1"/>
    <col min="2561" max="2561" width="9.7109375" style="188" bestFit="1" customWidth="1"/>
    <col min="2562" max="2562" width="8.28515625" style="188" bestFit="1" customWidth="1"/>
    <col min="2563" max="2565" width="8.28515625" style="188" customWidth="1"/>
    <col min="2566" max="2571" width="0" style="188" hidden="1" customWidth="1"/>
    <col min="2572" max="2572" width="9.140625" style="188" customWidth="1"/>
    <col min="2573" max="2574" width="11.42578125" style="188"/>
    <col min="2575" max="2575" width="12.42578125" style="188" bestFit="1" customWidth="1"/>
    <col min="2576" max="2811" width="11.42578125" style="188"/>
    <col min="2812" max="2812" width="18.140625" style="188" customWidth="1"/>
    <col min="2813" max="2814" width="8.42578125" style="188" bestFit="1" customWidth="1"/>
    <col min="2815" max="2816" width="8.42578125" style="188" customWidth="1"/>
    <col min="2817" max="2817" width="9.7109375" style="188" bestFit="1" customWidth="1"/>
    <col min="2818" max="2818" width="8.28515625" style="188" bestFit="1" customWidth="1"/>
    <col min="2819" max="2821" width="8.28515625" style="188" customWidth="1"/>
    <col min="2822" max="2827" width="0" style="188" hidden="1" customWidth="1"/>
    <col min="2828" max="2828" width="9.140625" style="188" customWidth="1"/>
    <col min="2829" max="2830" width="11.42578125" style="188"/>
    <col min="2831" max="2831" width="12.42578125" style="188" bestFit="1" customWidth="1"/>
    <col min="2832" max="3067" width="11.42578125" style="188"/>
    <col min="3068" max="3068" width="18.140625" style="188" customWidth="1"/>
    <col min="3069" max="3070" width="8.42578125" style="188" bestFit="1" customWidth="1"/>
    <col min="3071" max="3072" width="8.42578125" style="188" customWidth="1"/>
    <col min="3073" max="3073" width="9.7109375" style="188" bestFit="1" customWidth="1"/>
    <col min="3074" max="3074" width="8.28515625" style="188" bestFit="1" customWidth="1"/>
    <col min="3075" max="3077" width="8.28515625" style="188" customWidth="1"/>
    <col min="3078" max="3083" width="0" style="188" hidden="1" customWidth="1"/>
    <col min="3084" max="3084" width="9.140625" style="188" customWidth="1"/>
    <col min="3085" max="3086" width="11.42578125" style="188"/>
    <col min="3087" max="3087" width="12.42578125" style="188" bestFit="1" customWidth="1"/>
    <col min="3088" max="3323" width="11.42578125" style="188"/>
    <col min="3324" max="3324" width="18.140625" style="188" customWidth="1"/>
    <col min="3325" max="3326" width="8.42578125" style="188" bestFit="1" customWidth="1"/>
    <col min="3327" max="3328" width="8.42578125" style="188" customWidth="1"/>
    <col min="3329" max="3329" width="9.7109375" style="188" bestFit="1" customWidth="1"/>
    <col min="3330" max="3330" width="8.28515625" style="188" bestFit="1" customWidth="1"/>
    <col min="3331" max="3333" width="8.28515625" style="188" customWidth="1"/>
    <col min="3334" max="3339" width="0" style="188" hidden="1" customWidth="1"/>
    <col min="3340" max="3340" width="9.140625" style="188" customWidth="1"/>
    <col min="3341" max="3342" width="11.42578125" style="188"/>
    <col min="3343" max="3343" width="12.42578125" style="188" bestFit="1" customWidth="1"/>
    <col min="3344" max="3579" width="11.42578125" style="188"/>
    <col min="3580" max="3580" width="18.140625" style="188" customWidth="1"/>
    <col min="3581" max="3582" width="8.42578125" style="188" bestFit="1" customWidth="1"/>
    <col min="3583" max="3584" width="8.42578125" style="188" customWidth="1"/>
    <col min="3585" max="3585" width="9.7109375" style="188" bestFit="1" customWidth="1"/>
    <col min="3586" max="3586" width="8.28515625" style="188" bestFit="1" customWidth="1"/>
    <col min="3587" max="3589" width="8.28515625" style="188" customWidth="1"/>
    <col min="3590" max="3595" width="0" style="188" hidden="1" customWidth="1"/>
    <col min="3596" max="3596" width="9.140625" style="188" customWidth="1"/>
    <col min="3597" max="3598" width="11.42578125" style="188"/>
    <col min="3599" max="3599" width="12.42578125" style="188" bestFit="1" customWidth="1"/>
    <col min="3600" max="3835" width="11.42578125" style="188"/>
    <col min="3836" max="3836" width="18.140625" style="188" customWidth="1"/>
    <col min="3837" max="3838" width="8.42578125" style="188" bestFit="1" customWidth="1"/>
    <col min="3839" max="3840" width="8.42578125" style="188" customWidth="1"/>
    <col min="3841" max="3841" width="9.7109375" style="188" bestFit="1" customWidth="1"/>
    <col min="3842" max="3842" width="8.28515625" style="188" bestFit="1" customWidth="1"/>
    <col min="3843" max="3845" width="8.28515625" style="188" customWidth="1"/>
    <col min="3846" max="3851" width="0" style="188" hidden="1" customWidth="1"/>
    <col min="3852" max="3852" width="9.140625" style="188" customWidth="1"/>
    <col min="3853" max="3854" width="11.42578125" style="188"/>
    <col min="3855" max="3855" width="12.42578125" style="188" bestFit="1" customWidth="1"/>
    <col min="3856" max="4091" width="11.42578125" style="188"/>
    <col min="4092" max="4092" width="18.140625" style="188" customWidth="1"/>
    <col min="4093" max="4094" width="8.42578125" style="188" bestFit="1" customWidth="1"/>
    <col min="4095" max="4096" width="8.42578125" style="188" customWidth="1"/>
    <col min="4097" max="4097" width="9.7109375" style="188" bestFit="1" customWidth="1"/>
    <col min="4098" max="4098" width="8.28515625" style="188" bestFit="1" customWidth="1"/>
    <col min="4099" max="4101" width="8.28515625" style="188" customWidth="1"/>
    <col min="4102" max="4107" width="0" style="188" hidden="1" customWidth="1"/>
    <col min="4108" max="4108" width="9.140625" style="188" customWidth="1"/>
    <col min="4109" max="4110" width="11.42578125" style="188"/>
    <col min="4111" max="4111" width="12.42578125" style="188" bestFit="1" customWidth="1"/>
    <col min="4112" max="4347" width="11.42578125" style="188"/>
    <col min="4348" max="4348" width="18.140625" style="188" customWidth="1"/>
    <col min="4349" max="4350" width="8.42578125" style="188" bestFit="1" customWidth="1"/>
    <col min="4351" max="4352" width="8.42578125" style="188" customWidth="1"/>
    <col min="4353" max="4353" width="9.7109375" style="188" bestFit="1" customWidth="1"/>
    <col min="4354" max="4354" width="8.28515625" style="188" bestFit="1" customWidth="1"/>
    <col min="4355" max="4357" width="8.28515625" style="188" customWidth="1"/>
    <col min="4358" max="4363" width="0" style="188" hidden="1" customWidth="1"/>
    <col min="4364" max="4364" width="9.140625" style="188" customWidth="1"/>
    <col min="4365" max="4366" width="11.42578125" style="188"/>
    <col min="4367" max="4367" width="12.42578125" style="188" bestFit="1" customWidth="1"/>
    <col min="4368" max="4603" width="11.42578125" style="188"/>
    <col min="4604" max="4604" width="18.140625" style="188" customWidth="1"/>
    <col min="4605" max="4606" width="8.42578125" style="188" bestFit="1" customWidth="1"/>
    <col min="4607" max="4608" width="8.42578125" style="188" customWidth="1"/>
    <col min="4609" max="4609" width="9.7109375" style="188" bestFit="1" customWidth="1"/>
    <col min="4610" max="4610" width="8.28515625" style="188" bestFit="1" customWidth="1"/>
    <col min="4611" max="4613" width="8.28515625" style="188" customWidth="1"/>
    <col min="4614" max="4619" width="0" style="188" hidden="1" customWidth="1"/>
    <col min="4620" max="4620" width="9.140625" style="188" customWidth="1"/>
    <col min="4621" max="4622" width="11.42578125" style="188"/>
    <col min="4623" max="4623" width="12.42578125" style="188" bestFit="1" customWidth="1"/>
    <col min="4624" max="4859" width="11.42578125" style="188"/>
    <col min="4860" max="4860" width="18.140625" style="188" customWidth="1"/>
    <col min="4861" max="4862" width="8.42578125" style="188" bestFit="1" customWidth="1"/>
    <col min="4863" max="4864" width="8.42578125" style="188" customWidth="1"/>
    <col min="4865" max="4865" width="9.7109375" style="188" bestFit="1" customWidth="1"/>
    <col min="4866" max="4866" width="8.28515625" style="188" bestFit="1" customWidth="1"/>
    <col min="4867" max="4869" width="8.28515625" style="188" customWidth="1"/>
    <col min="4870" max="4875" width="0" style="188" hidden="1" customWidth="1"/>
    <col min="4876" max="4876" width="9.140625" style="188" customWidth="1"/>
    <col min="4877" max="4878" width="11.42578125" style="188"/>
    <col min="4879" max="4879" width="12.42578125" style="188" bestFit="1" customWidth="1"/>
    <col min="4880" max="5115" width="11.42578125" style="188"/>
    <col min="5116" max="5116" width="18.140625" style="188" customWidth="1"/>
    <col min="5117" max="5118" width="8.42578125" style="188" bestFit="1" customWidth="1"/>
    <col min="5119" max="5120" width="8.42578125" style="188" customWidth="1"/>
    <col min="5121" max="5121" width="9.7109375" style="188" bestFit="1" customWidth="1"/>
    <col min="5122" max="5122" width="8.28515625" style="188" bestFit="1" customWidth="1"/>
    <col min="5123" max="5125" width="8.28515625" style="188" customWidth="1"/>
    <col min="5126" max="5131" width="0" style="188" hidden="1" customWidth="1"/>
    <col min="5132" max="5132" width="9.140625" style="188" customWidth="1"/>
    <col min="5133" max="5134" width="11.42578125" style="188"/>
    <col min="5135" max="5135" width="12.42578125" style="188" bestFit="1" customWidth="1"/>
    <col min="5136" max="5371" width="11.42578125" style="188"/>
    <col min="5372" max="5372" width="18.140625" style="188" customWidth="1"/>
    <col min="5373" max="5374" width="8.42578125" style="188" bestFit="1" customWidth="1"/>
    <col min="5375" max="5376" width="8.42578125" style="188" customWidth="1"/>
    <col min="5377" max="5377" width="9.7109375" style="188" bestFit="1" customWidth="1"/>
    <col min="5378" max="5378" width="8.28515625" style="188" bestFit="1" customWidth="1"/>
    <col min="5379" max="5381" width="8.28515625" style="188" customWidth="1"/>
    <col min="5382" max="5387" width="0" style="188" hidden="1" customWidth="1"/>
    <col min="5388" max="5388" width="9.140625" style="188" customWidth="1"/>
    <col min="5389" max="5390" width="11.42578125" style="188"/>
    <col min="5391" max="5391" width="12.42578125" style="188" bestFit="1" customWidth="1"/>
    <col min="5392" max="5627" width="11.42578125" style="188"/>
    <col min="5628" max="5628" width="18.140625" style="188" customWidth="1"/>
    <col min="5629" max="5630" width="8.42578125" style="188" bestFit="1" customWidth="1"/>
    <col min="5631" max="5632" width="8.42578125" style="188" customWidth="1"/>
    <col min="5633" max="5633" width="9.7109375" style="188" bestFit="1" customWidth="1"/>
    <col min="5634" max="5634" width="8.28515625" style="188" bestFit="1" customWidth="1"/>
    <col min="5635" max="5637" width="8.28515625" style="188" customWidth="1"/>
    <col min="5638" max="5643" width="0" style="188" hidden="1" customWidth="1"/>
    <col min="5644" max="5644" width="9.140625" style="188" customWidth="1"/>
    <col min="5645" max="5646" width="11.42578125" style="188"/>
    <col min="5647" max="5647" width="12.42578125" style="188" bestFit="1" customWidth="1"/>
    <col min="5648" max="5883" width="11.42578125" style="188"/>
    <col min="5884" max="5884" width="18.140625" style="188" customWidth="1"/>
    <col min="5885" max="5886" width="8.42578125" style="188" bestFit="1" customWidth="1"/>
    <col min="5887" max="5888" width="8.42578125" style="188" customWidth="1"/>
    <col min="5889" max="5889" width="9.7109375" style="188" bestFit="1" customWidth="1"/>
    <col min="5890" max="5890" width="8.28515625" style="188" bestFit="1" customWidth="1"/>
    <col min="5891" max="5893" width="8.28515625" style="188" customWidth="1"/>
    <col min="5894" max="5899" width="0" style="188" hidden="1" customWidth="1"/>
    <col min="5900" max="5900" width="9.140625" style="188" customWidth="1"/>
    <col min="5901" max="5902" width="11.42578125" style="188"/>
    <col min="5903" max="5903" width="12.42578125" style="188" bestFit="1" customWidth="1"/>
    <col min="5904" max="6139" width="11.42578125" style="188"/>
    <col min="6140" max="6140" width="18.140625" style="188" customWidth="1"/>
    <col min="6141" max="6142" width="8.42578125" style="188" bestFit="1" customWidth="1"/>
    <col min="6143" max="6144" width="8.42578125" style="188" customWidth="1"/>
    <col min="6145" max="6145" width="9.7109375" style="188" bestFit="1" customWidth="1"/>
    <col min="6146" max="6146" width="8.28515625" style="188" bestFit="1" customWidth="1"/>
    <col min="6147" max="6149" width="8.28515625" style="188" customWidth="1"/>
    <col min="6150" max="6155" width="0" style="188" hidden="1" customWidth="1"/>
    <col min="6156" max="6156" width="9.140625" style="188" customWidth="1"/>
    <col min="6157" max="6158" width="11.42578125" style="188"/>
    <col min="6159" max="6159" width="12.42578125" style="188" bestFit="1" customWidth="1"/>
    <col min="6160" max="6395" width="11.42578125" style="188"/>
    <col min="6396" max="6396" width="18.140625" style="188" customWidth="1"/>
    <col min="6397" max="6398" width="8.42578125" style="188" bestFit="1" customWidth="1"/>
    <col min="6399" max="6400" width="8.42578125" style="188" customWidth="1"/>
    <col min="6401" max="6401" width="9.7109375" style="188" bestFit="1" customWidth="1"/>
    <col min="6402" max="6402" width="8.28515625" style="188" bestFit="1" customWidth="1"/>
    <col min="6403" max="6405" width="8.28515625" style="188" customWidth="1"/>
    <col min="6406" max="6411" width="0" style="188" hidden="1" customWidth="1"/>
    <col min="6412" max="6412" width="9.140625" style="188" customWidth="1"/>
    <col min="6413" max="6414" width="11.42578125" style="188"/>
    <col min="6415" max="6415" width="12.42578125" style="188" bestFit="1" customWidth="1"/>
    <col min="6416" max="6651" width="11.42578125" style="188"/>
    <col min="6652" max="6652" width="18.140625" style="188" customWidth="1"/>
    <col min="6653" max="6654" width="8.42578125" style="188" bestFit="1" customWidth="1"/>
    <col min="6655" max="6656" width="8.42578125" style="188" customWidth="1"/>
    <col min="6657" max="6657" width="9.7109375" style="188" bestFit="1" customWidth="1"/>
    <col min="6658" max="6658" width="8.28515625" style="188" bestFit="1" customWidth="1"/>
    <col min="6659" max="6661" width="8.28515625" style="188" customWidth="1"/>
    <col min="6662" max="6667" width="0" style="188" hidden="1" customWidth="1"/>
    <col min="6668" max="6668" width="9.140625" style="188" customWidth="1"/>
    <col min="6669" max="6670" width="11.42578125" style="188"/>
    <col min="6671" max="6671" width="12.42578125" style="188" bestFit="1" customWidth="1"/>
    <col min="6672" max="6907" width="11.42578125" style="188"/>
    <col min="6908" max="6908" width="18.140625" style="188" customWidth="1"/>
    <col min="6909" max="6910" width="8.42578125" style="188" bestFit="1" customWidth="1"/>
    <col min="6911" max="6912" width="8.42578125" style="188" customWidth="1"/>
    <col min="6913" max="6913" width="9.7109375" style="188" bestFit="1" customWidth="1"/>
    <col min="6914" max="6914" width="8.28515625" style="188" bestFit="1" customWidth="1"/>
    <col min="6915" max="6917" width="8.28515625" style="188" customWidth="1"/>
    <col min="6918" max="6923" width="0" style="188" hidden="1" customWidth="1"/>
    <col min="6924" max="6924" width="9.140625" style="188" customWidth="1"/>
    <col min="6925" max="6926" width="11.42578125" style="188"/>
    <col min="6927" max="6927" width="12.42578125" style="188" bestFit="1" customWidth="1"/>
    <col min="6928" max="7163" width="11.42578125" style="188"/>
    <col min="7164" max="7164" width="18.140625" style="188" customWidth="1"/>
    <col min="7165" max="7166" width="8.42578125" style="188" bestFit="1" customWidth="1"/>
    <col min="7167" max="7168" width="8.42578125" style="188" customWidth="1"/>
    <col min="7169" max="7169" width="9.7109375" style="188" bestFit="1" customWidth="1"/>
    <col min="7170" max="7170" width="8.28515625" style="188" bestFit="1" customWidth="1"/>
    <col min="7171" max="7173" width="8.28515625" style="188" customWidth="1"/>
    <col min="7174" max="7179" width="0" style="188" hidden="1" customWidth="1"/>
    <col min="7180" max="7180" width="9.140625" style="188" customWidth="1"/>
    <col min="7181" max="7182" width="11.42578125" style="188"/>
    <col min="7183" max="7183" width="12.42578125" style="188" bestFit="1" customWidth="1"/>
    <col min="7184" max="7419" width="11.42578125" style="188"/>
    <col min="7420" max="7420" width="18.140625" style="188" customWidth="1"/>
    <col min="7421" max="7422" width="8.42578125" style="188" bestFit="1" customWidth="1"/>
    <col min="7423" max="7424" width="8.42578125" style="188" customWidth="1"/>
    <col min="7425" max="7425" width="9.7109375" style="188" bestFit="1" customWidth="1"/>
    <col min="7426" max="7426" width="8.28515625" style="188" bestFit="1" customWidth="1"/>
    <col min="7427" max="7429" width="8.28515625" style="188" customWidth="1"/>
    <col min="7430" max="7435" width="0" style="188" hidden="1" customWidth="1"/>
    <col min="7436" max="7436" width="9.140625" style="188" customWidth="1"/>
    <col min="7437" max="7438" width="11.42578125" style="188"/>
    <col min="7439" max="7439" width="12.42578125" style="188" bestFit="1" customWidth="1"/>
    <col min="7440" max="7675" width="11.42578125" style="188"/>
    <col min="7676" max="7676" width="18.140625" style="188" customWidth="1"/>
    <col min="7677" max="7678" width="8.42578125" style="188" bestFit="1" customWidth="1"/>
    <col min="7679" max="7680" width="8.42578125" style="188" customWidth="1"/>
    <col min="7681" max="7681" width="9.7109375" style="188" bestFit="1" customWidth="1"/>
    <col min="7682" max="7682" width="8.28515625" style="188" bestFit="1" customWidth="1"/>
    <col min="7683" max="7685" width="8.28515625" style="188" customWidth="1"/>
    <col min="7686" max="7691" width="0" style="188" hidden="1" customWidth="1"/>
    <col min="7692" max="7692" width="9.140625" style="188" customWidth="1"/>
    <col min="7693" max="7694" width="11.42578125" style="188"/>
    <col min="7695" max="7695" width="12.42578125" style="188" bestFit="1" customWidth="1"/>
    <col min="7696" max="7931" width="11.42578125" style="188"/>
    <col min="7932" max="7932" width="18.140625" style="188" customWidth="1"/>
    <col min="7933" max="7934" width="8.42578125" style="188" bestFit="1" customWidth="1"/>
    <col min="7935" max="7936" width="8.42578125" style="188" customWidth="1"/>
    <col min="7937" max="7937" width="9.7109375" style="188" bestFit="1" customWidth="1"/>
    <col min="7938" max="7938" width="8.28515625" style="188" bestFit="1" customWidth="1"/>
    <col min="7939" max="7941" width="8.28515625" style="188" customWidth="1"/>
    <col min="7942" max="7947" width="0" style="188" hidden="1" customWidth="1"/>
    <col min="7948" max="7948" width="9.140625" style="188" customWidth="1"/>
    <col min="7949" max="7950" width="11.42578125" style="188"/>
    <col min="7951" max="7951" width="12.42578125" style="188" bestFit="1" customWidth="1"/>
    <col min="7952" max="8187" width="11.42578125" style="188"/>
    <col min="8188" max="8188" width="18.140625" style="188" customWidth="1"/>
    <col min="8189" max="8190" width="8.42578125" style="188" bestFit="1" customWidth="1"/>
    <col min="8191" max="8192" width="8.42578125" style="188" customWidth="1"/>
    <col min="8193" max="8193" width="9.7109375" style="188" bestFit="1" customWidth="1"/>
    <col min="8194" max="8194" width="8.28515625" style="188" bestFit="1" customWidth="1"/>
    <col min="8195" max="8197" width="8.28515625" style="188" customWidth="1"/>
    <col min="8198" max="8203" width="0" style="188" hidden="1" customWidth="1"/>
    <col min="8204" max="8204" width="9.140625" style="188" customWidth="1"/>
    <col min="8205" max="8206" width="11.42578125" style="188"/>
    <col min="8207" max="8207" width="12.42578125" style="188" bestFit="1" customWidth="1"/>
    <col min="8208" max="8443" width="11.42578125" style="188"/>
    <col min="8444" max="8444" width="18.140625" style="188" customWidth="1"/>
    <col min="8445" max="8446" width="8.42578125" style="188" bestFit="1" customWidth="1"/>
    <col min="8447" max="8448" width="8.42578125" style="188" customWidth="1"/>
    <col min="8449" max="8449" width="9.7109375" style="188" bestFit="1" customWidth="1"/>
    <col min="8450" max="8450" width="8.28515625" style="188" bestFit="1" customWidth="1"/>
    <col min="8451" max="8453" width="8.28515625" style="188" customWidth="1"/>
    <col min="8454" max="8459" width="0" style="188" hidden="1" customWidth="1"/>
    <col min="8460" max="8460" width="9.140625" style="188" customWidth="1"/>
    <col min="8461" max="8462" width="11.42578125" style="188"/>
    <col min="8463" max="8463" width="12.42578125" style="188" bestFit="1" customWidth="1"/>
    <col min="8464" max="8699" width="11.42578125" style="188"/>
    <col min="8700" max="8700" width="18.140625" style="188" customWidth="1"/>
    <col min="8701" max="8702" width="8.42578125" style="188" bestFit="1" customWidth="1"/>
    <col min="8703" max="8704" width="8.42578125" style="188" customWidth="1"/>
    <col min="8705" max="8705" width="9.7109375" style="188" bestFit="1" customWidth="1"/>
    <col min="8706" max="8706" width="8.28515625" style="188" bestFit="1" customWidth="1"/>
    <col min="8707" max="8709" width="8.28515625" style="188" customWidth="1"/>
    <col min="8710" max="8715" width="0" style="188" hidden="1" customWidth="1"/>
    <col min="8716" max="8716" width="9.140625" style="188" customWidth="1"/>
    <col min="8717" max="8718" width="11.42578125" style="188"/>
    <col min="8719" max="8719" width="12.42578125" style="188" bestFit="1" customWidth="1"/>
    <col min="8720" max="8955" width="11.42578125" style="188"/>
    <col min="8956" max="8956" width="18.140625" style="188" customWidth="1"/>
    <col min="8957" max="8958" width="8.42578125" style="188" bestFit="1" customWidth="1"/>
    <col min="8959" max="8960" width="8.42578125" style="188" customWidth="1"/>
    <col min="8961" max="8961" width="9.7109375" style="188" bestFit="1" customWidth="1"/>
    <col min="8962" max="8962" width="8.28515625" style="188" bestFit="1" customWidth="1"/>
    <col min="8963" max="8965" width="8.28515625" style="188" customWidth="1"/>
    <col min="8966" max="8971" width="0" style="188" hidden="1" customWidth="1"/>
    <col min="8972" max="8972" width="9.140625" style="188" customWidth="1"/>
    <col min="8973" max="8974" width="11.42578125" style="188"/>
    <col min="8975" max="8975" width="12.42578125" style="188" bestFit="1" customWidth="1"/>
    <col min="8976" max="9211" width="11.42578125" style="188"/>
    <col min="9212" max="9212" width="18.140625" style="188" customWidth="1"/>
    <col min="9213" max="9214" width="8.42578125" style="188" bestFit="1" customWidth="1"/>
    <col min="9215" max="9216" width="8.42578125" style="188" customWidth="1"/>
    <col min="9217" max="9217" width="9.7109375" style="188" bestFit="1" customWidth="1"/>
    <col min="9218" max="9218" width="8.28515625" style="188" bestFit="1" customWidth="1"/>
    <col min="9219" max="9221" width="8.28515625" style="188" customWidth="1"/>
    <col min="9222" max="9227" width="0" style="188" hidden="1" customWidth="1"/>
    <col min="9228" max="9228" width="9.140625" style="188" customWidth="1"/>
    <col min="9229" max="9230" width="11.42578125" style="188"/>
    <col min="9231" max="9231" width="12.42578125" style="188" bestFit="1" customWidth="1"/>
    <col min="9232" max="9467" width="11.42578125" style="188"/>
    <col min="9468" max="9468" width="18.140625" style="188" customWidth="1"/>
    <col min="9469" max="9470" width="8.42578125" style="188" bestFit="1" customWidth="1"/>
    <col min="9471" max="9472" width="8.42578125" style="188" customWidth="1"/>
    <col min="9473" max="9473" width="9.7109375" style="188" bestFit="1" customWidth="1"/>
    <col min="9474" max="9474" width="8.28515625" style="188" bestFit="1" customWidth="1"/>
    <col min="9475" max="9477" width="8.28515625" style="188" customWidth="1"/>
    <col min="9478" max="9483" width="0" style="188" hidden="1" customWidth="1"/>
    <col min="9484" max="9484" width="9.140625" style="188" customWidth="1"/>
    <col min="9485" max="9486" width="11.42578125" style="188"/>
    <col min="9487" max="9487" width="12.42578125" style="188" bestFit="1" customWidth="1"/>
    <col min="9488" max="9723" width="11.42578125" style="188"/>
    <col min="9724" max="9724" width="18.140625" style="188" customWidth="1"/>
    <col min="9725" max="9726" width="8.42578125" style="188" bestFit="1" customWidth="1"/>
    <col min="9727" max="9728" width="8.42578125" style="188" customWidth="1"/>
    <col min="9729" max="9729" width="9.7109375" style="188" bestFit="1" customWidth="1"/>
    <col min="9730" max="9730" width="8.28515625" style="188" bestFit="1" customWidth="1"/>
    <col min="9731" max="9733" width="8.28515625" style="188" customWidth="1"/>
    <col min="9734" max="9739" width="0" style="188" hidden="1" customWidth="1"/>
    <col min="9740" max="9740" width="9.140625" style="188" customWidth="1"/>
    <col min="9741" max="9742" width="11.42578125" style="188"/>
    <col min="9743" max="9743" width="12.42578125" style="188" bestFit="1" customWidth="1"/>
    <col min="9744" max="9979" width="11.42578125" style="188"/>
    <col min="9980" max="9980" width="18.140625" style="188" customWidth="1"/>
    <col min="9981" max="9982" width="8.42578125" style="188" bestFit="1" customWidth="1"/>
    <col min="9983" max="9984" width="8.42578125" style="188" customWidth="1"/>
    <col min="9985" max="9985" width="9.7109375" style="188" bestFit="1" customWidth="1"/>
    <col min="9986" max="9986" width="8.28515625" style="188" bestFit="1" customWidth="1"/>
    <col min="9987" max="9989" width="8.28515625" style="188" customWidth="1"/>
    <col min="9990" max="9995" width="0" style="188" hidden="1" customWidth="1"/>
    <col min="9996" max="9996" width="9.140625" style="188" customWidth="1"/>
    <col min="9997" max="9998" width="11.42578125" style="188"/>
    <col min="9999" max="9999" width="12.42578125" style="188" bestFit="1" customWidth="1"/>
    <col min="10000" max="10235" width="11.42578125" style="188"/>
    <col min="10236" max="10236" width="18.140625" style="188" customWidth="1"/>
    <col min="10237" max="10238" width="8.42578125" style="188" bestFit="1" customWidth="1"/>
    <col min="10239" max="10240" width="8.42578125" style="188" customWidth="1"/>
    <col min="10241" max="10241" width="9.7109375" style="188" bestFit="1" customWidth="1"/>
    <col min="10242" max="10242" width="8.28515625" style="188" bestFit="1" customWidth="1"/>
    <col min="10243" max="10245" width="8.28515625" style="188" customWidth="1"/>
    <col min="10246" max="10251" width="0" style="188" hidden="1" customWidth="1"/>
    <col min="10252" max="10252" width="9.140625" style="188" customWidth="1"/>
    <col min="10253" max="10254" width="11.42578125" style="188"/>
    <col min="10255" max="10255" width="12.42578125" style="188" bestFit="1" customWidth="1"/>
    <col min="10256" max="10491" width="11.42578125" style="188"/>
    <col min="10492" max="10492" width="18.140625" style="188" customWidth="1"/>
    <col min="10493" max="10494" width="8.42578125" style="188" bestFit="1" customWidth="1"/>
    <col min="10495" max="10496" width="8.42578125" style="188" customWidth="1"/>
    <col min="10497" max="10497" width="9.7109375" style="188" bestFit="1" customWidth="1"/>
    <col min="10498" max="10498" width="8.28515625" style="188" bestFit="1" customWidth="1"/>
    <col min="10499" max="10501" width="8.28515625" style="188" customWidth="1"/>
    <col min="10502" max="10507" width="0" style="188" hidden="1" customWidth="1"/>
    <col min="10508" max="10508" width="9.140625" style="188" customWidth="1"/>
    <col min="10509" max="10510" width="11.42578125" style="188"/>
    <col min="10511" max="10511" width="12.42578125" style="188" bestFit="1" customWidth="1"/>
    <col min="10512" max="10747" width="11.42578125" style="188"/>
    <col min="10748" max="10748" width="18.140625" style="188" customWidth="1"/>
    <col min="10749" max="10750" width="8.42578125" style="188" bestFit="1" customWidth="1"/>
    <col min="10751" max="10752" width="8.42578125" style="188" customWidth="1"/>
    <col min="10753" max="10753" width="9.7109375" style="188" bestFit="1" customWidth="1"/>
    <col min="10754" max="10754" width="8.28515625" style="188" bestFit="1" customWidth="1"/>
    <col min="10755" max="10757" width="8.28515625" style="188" customWidth="1"/>
    <col min="10758" max="10763" width="0" style="188" hidden="1" customWidth="1"/>
    <col min="10764" max="10764" width="9.140625" style="188" customWidth="1"/>
    <col min="10765" max="10766" width="11.42578125" style="188"/>
    <col min="10767" max="10767" width="12.42578125" style="188" bestFit="1" customWidth="1"/>
    <col min="10768" max="11003" width="11.42578125" style="188"/>
    <col min="11004" max="11004" width="18.140625" style="188" customWidth="1"/>
    <col min="11005" max="11006" width="8.42578125" style="188" bestFit="1" customWidth="1"/>
    <col min="11007" max="11008" width="8.42578125" style="188" customWidth="1"/>
    <col min="11009" max="11009" width="9.7109375" style="188" bestFit="1" customWidth="1"/>
    <col min="11010" max="11010" width="8.28515625" style="188" bestFit="1" customWidth="1"/>
    <col min="11011" max="11013" width="8.28515625" style="188" customWidth="1"/>
    <col min="11014" max="11019" width="0" style="188" hidden="1" customWidth="1"/>
    <col min="11020" max="11020" width="9.140625" style="188" customWidth="1"/>
    <col min="11021" max="11022" width="11.42578125" style="188"/>
    <col min="11023" max="11023" width="12.42578125" style="188" bestFit="1" customWidth="1"/>
    <col min="11024" max="11259" width="11.42578125" style="188"/>
    <col min="11260" max="11260" width="18.140625" style="188" customWidth="1"/>
    <col min="11261" max="11262" width="8.42578125" style="188" bestFit="1" customWidth="1"/>
    <col min="11263" max="11264" width="8.42578125" style="188" customWidth="1"/>
    <col min="11265" max="11265" width="9.7109375" style="188" bestFit="1" customWidth="1"/>
    <col min="11266" max="11266" width="8.28515625" style="188" bestFit="1" customWidth="1"/>
    <col min="11267" max="11269" width="8.28515625" style="188" customWidth="1"/>
    <col min="11270" max="11275" width="0" style="188" hidden="1" customWidth="1"/>
    <col min="11276" max="11276" width="9.140625" style="188" customWidth="1"/>
    <col min="11277" max="11278" width="11.42578125" style="188"/>
    <col min="11279" max="11279" width="12.42578125" style="188" bestFit="1" customWidth="1"/>
    <col min="11280" max="11515" width="11.42578125" style="188"/>
    <col min="11516" max="11516" width="18.140625" style="188" customWidth="1"/>
    <col min="11517" max="11518" width="8.42578125" style="188" bestFit="1" customWidth="1"/>
    <col min="11519" max="11520" width="8.42578125" style="188" customWidth="1"/>
    <col min="11521" max="11521" width="9.7109375" style="188" bestFit="1" customWidth="1"/>
    <col min="11522" max="11522" width="8.28515625" style="188" bestFit="1" customWidth="1"/>
    <col min="11523" max="11525" width="8.28515625" style="188" customWidth="1"/>
    <col min="11526" max="11531" width="0" style="188" hidden="1" customWidth="1"/>
    <col min="11532" max="11532" width="9.140625" style="188" customWidth="1"/>
    <col min="11533" max="11534" width="11.42578125" style="188"/>
    <col min="11535" max="11535" width="12.42578125" style="188" bestFit="1" customWidth="1"/>
    <col min="11536" max="11771" width="11.42578125" style="188"/>
    <col min="11772" max="11772" width="18.140625" style="188" customWidth="1"/>
    <col min="11773" max="11774" width="8.42578125" style="188" bestFit="1" customWidth="1"/>
    <col min="11775" max="11776" width="8.42578125" style="188" customWidth="1"/>
    <col min="11777" max="11777" width="9.7109375" style="188" bestFit="1" customWidth="1"/>
    <col min="11778" max="11778" width="8.28515625" style="188" bestFit="1" customWidth="1"/>
    <col min="11779" max="11781" width="8.28515625" style="188" customWidth="1"/>
    <col min="11782" max="11787" width="0" style="188" hidden="1" customWidth="1"/>
    <col min="11788" max="11788" width="9.140625" style="188" customWidth="1"/>
    <col min="11789" max="11790" width="11.42578125" style="188"/>
    <col min="11791" max="11791" width="12.42578125" style="188" bestFit="1" customWidth="1"/>
    <col min="11792" max="12027" width="11.42578125" style="188"/>
    <col min="12028" max="12028" width="18.140625" style="188" customWidth="1"/>
    <col min="12029" max="12030" width="8.42578125" style="188" bestFit="1" customWidth="1"/>
    <col min="12031" max="12032" width="8.42578125" style="188" customWidth="1"/>
    <col min="12033" max="12033" width="9.7109375" style="188" bestFit="1" customWidth="1"/>
    <col min="12034" max="12034" width="8.28515625" style="188" bestFit="1" customWidth="1"/>
    <col min="12035" max="12037" width="8.28515625" style="188" customWidth="1"/>
    <col min="12038" max="12043" width="0" style="188" hidden="1" customWidth="1"/>
    <col min="12044" max="12044" width="9.140625" style="188" customWidth="1"/>
    <col min="12045" max="12046" width="11.42578125" style="188"/>
    <col min="12047" max="12047" width="12.42578125" style="188" bestFit="1" customWidth="1"/>
    <col min="12048" max="12283" width="11.42578125" style="188"/>
    <col min="12284" max="12284" width="18.140625" style="188" customWidth="1"/>
    <col min="12285" max="12286" width="8.42578125" style="188" bestFit="1" customWidth="1"/>
    <col min="12287" max="12288" width="8.42578125" style="188" customWidth="1"/>
    <col min="12289" max="12289" width="9.7109375" style="188" bestFit="1" customWidth="1"/>
    <col min="12290" max="12290" width="8.28515625" style="188" bestFit="1" customWidth="1"/>
    <col min="12291" max="12293" width="8.28515625" style="188" customWidth="1"/>
    <col min="12294" max="12299" width="0" style="188" hidden="1" customWidth="1"/>
    <col min="12300" max="12300" width="9.140625" style="188" customWidth="1"/>
    <col min="12301" max="12302" width="11.42578125" style="188"/>
    <col min="12303" max="12303" width="12.42578125" style="188" bestFit="1" customWidth="1"/>
    <col min="12304" max="12539" width="11.42578125" style="188"/>
    <col min="12540" max="12540" width="18.140625" style="188" customWidth="1"/>
    <col min="12541" max="12542" width="8.42578125" style="188" bestFit="1" customWidth="1"/>
    <col min="12543" max="12544" width="8.42578125" style="188" customWidth="1"/>
    <col min="12545" max="12545" width="9.7109375" style="188" bestFit="1" customWidth="1"/>
    <col min="12546" max="12546" width="8.28515625" style="188" bestFit="1" customWidth="1"/>
    <col min="12547" max="12549" width="8.28515625" style="188" customWidth="1"/>
    <col min="12550" max="12555" width="0" style="188" hidden="1" customWidth="1"/>
    <col min="12556" max="12556" width="9.140625" style="188" customWidth="1"/>
    <col min="12557" max="12558" width="11.42578125" style="188"/>
    <col min="12559" max="12559" width="12.42578125" style="188" bestFit="1" customWidth="1"/>
    <col min="12560" max="12795" width="11.42578125" style="188"/>
    <col min="12796" max="12796" width="18.140625" style="188" customWidth="1"/>
    <col min="12797" max="12798" width="8.42578125" style="188" bestFit="1" customWidth="1"/>
    <col min="12799" max="12800" width="8.42578125" style="188" customWidth="1"/>
    <col min="12801" max="12801" width="9.7109375" style="188" bestFit="1" customWidth="1"/>
    <col min="12802" max="12802" width="8.28515625" style="188" bestFit="1" customWidth="1"/>
    <col min="12803" max="12805" width="8.28515625" style="188" customWidth="1"/>
    <col min="12806" max="12811" width="0" style="188" hidden="1" customWidth="1"/>
    <col min="12812" max="12812" width="9.140625" style="188" customWidth="1"/>
    <col min="12813" max="12814" width="11.42578125" style="188"/>
    <col min="12815" max="12815" width="12.42578125" style="188" bestFit="1" customWidth="1"/>
    <col min="12816" max="13051" width="11.42578125" style="188"/>
    <col min="13052" max="13052" width="18.140625" style="188" customWidth="1"/>
    <col min="13053" max="13054" width="8.42578125" style="188" bestFit="1" customWidth="1"/>
    <col min="13055" max="13056" width="8.42578125" style="188" customWidth="1"/>
    <col min="13057" max="13057" width="9.7109375" style="188" bestFit="1" customWidth="1"/>
    <col min="13058" max="13058" width="8.28515625" style="188" bestFit="1" customWidth="1"/>
    <col min="13059" max="13061" width="8.28515625" style="188" customWidth="1"/>
    <col min="13062" max="13067" width="0" style="188" hidden="1" customWidth="1"/>
    <col min="13068" max="13068" width="9.140625" style="188" customWidth="1"/>
    <col min="13069" max="13070" width="11.42578125" style="188"/>
    <col min="13071" max="13071" width="12.42578125" style="188" bestFit="1" customWidth="1"/>
    <col min="13072" max="13307" width="11.42578125" style="188"/>
    <col min="13308" max="13308" width="18.140625" style="188" customWidth="1"/>
    <col min="13309" max="13310" width="8.42578125" style="188" bestFit="1" customWidth="1"/>
    <col min="13311" max="13312" width="8.42578125" style="188" customWidth="1"/>
    <col min="13313" max="13313" width="9.7109375" style="188" bestFit="1" customWidth="1"/>
    <col min="13314" max="13314" width="8.28515625" style="188" bestFit="1" customWidth="1"/>
    <col min="13315" max="13317" width="8.28515625" style="188" customWidth="1"/>
    <col min="13318" max="13323" width="0" style="188" hidden="1" customWidth="1"/>
    <col min="13324" max="13324" width="9.140625" style="188" customWidth="1"/>
    <col min="13325" max="13326" width="11.42578125" style="188"/>
    <col min="13327" max="13327" width="12.42578125" style="188" bestFit="1" customWidth="1"/>
    <col min="13328" max="13563" width="11.42578125" style="188"/>
    <col min="13564" max="13564" width="18.140625" style="188" customWidth="1"/>
    <col min="13565" max="13566" width="8.42578125" style="188" bestFit="1" customWidth="1"/>
    <col min="13567" max="13568" width="8.42578125" style="188" customWidth="1"/>
    <col min="13569" max="13569" width="9.7109375" style="188" bestFit="1" customWidth="1"/>
    <col min="13570" max="13570" width="8.28515625" style="188" bestFit="1" customWidth="1"/>
    <col min="13571" max="13573" width="8.28515625" style="188" customWidth="1"/>
    <col min="13574" max="13579" width="0" style="188" hidden="1" customWidth="1"/>
    <col min="13580" max="13580" width="9.140625" style="188" customWidth="1"/>
    <col min="13581" max="13582" width="11.42578125" style="188"/>
    <col min="13583" max="13583" width="12.42578125" style="188" bestFit="1" customWidth="1"/>
    <col min="13584" max="13819" width="11.42578125" style="188"/>
    <col min="13820" max="13820" width="18.140625" style="188" customWidth="1"/>
    <col min="13821" max="13822" width="8.42578125" style="188" bestFit="1" customWidth="1"/>
    <col min="13823" max="13824" width="8.42578125" style="188" customWidth="1"/>
    <col min="13825" max="13825" width="9.7109375" style="188" bestFit="1" customWidth="1"/>
    <col min="13826" max="13826" width="8.28515625" style="188" bestFit="1" customWidth="1"/>
    <col min="13827" max="13829" width="8.28515625" style="188" customWidth="1"/>
    <col min="13830" max="13835" width="0" style="188" hidden="1" customWidth="1"/>
    <col min="13836" max="13836" width="9.140625" style="188" customWidth="1"/>
    <col min="13837" max="13838" width="11.42578125" style="188"/>
    <col min="13839" max="13839" width="12.42578125" style="188" bestFit="1" customWidth="1"/>
    <col min="13840" max="14075" width="11.42578125" style="188"/>
    <col min="14076" max="14076" width="18.140625" style="188" customWidth="1"/>
    <col min="14077" max="14078" width="8.42578125" style="188" bestFit="1" customWidth="1"/>
    <col min="14079" max="14080" width="8.42578125" style="188" customWidth="1"/>
    <col min="14081" max="14081" width="9.7109375" style="188" bestFit="1" customWidth="1"/>
    <col min="14082" max="14082" width="8.28515625" style="188" bestFit="1" customWidth="1"/>
    <col min="14083" max="14085" width="8.28515625" style="188" customWidth="1"/>
    <col min="14086" max="14091" width="0" style="188" hidden="1" customWidth="1"/>
    <col min="14092" max="14092" width="9.140625" style="188" customWidth="1"/>
    <col min="14093" max="14094" width="11.42578125" style="188"/>
    <col min="14095" max="14095" width="12.42578125" style="188" bestFit="1" customWidth="1"/>
    <col min="14096" max="14331" width="11.42578125" style="188"/>
    <col min="14332" max="14332" width="18.140625" style="188" customWidth="1"/>
    <col min="14333" max="14334" width="8.42578125" style="188" bestFit="1" customWidth="1"/>
    <col min="14335" max="14336" width="8.42578125" style="188" customWidth="1"/>
    <col min="14337" max="14337" width="9.7109375" style="188" bestFit="1" customWidth="1"/>
    <col min="14338" max="14338" width="8.28515625" style="188" bestFit="1" customWidth="1"/>
    <col min="14339" max="14341" width="8.28515625" style="188" customWidth="1"/>
    <col min="14342" max="14347" width="0" style="188" hidden="1" customWidth="1"/>
    <col min="14348" max="14348" width="9.140625" style="188" customWidth="1"/>
    <col min="14349" max="14350" width="11.42578125" style="188"/>
    <col min="14351" max="14351" width="12.42578125" style="188" bestFit="1" customWidth="1"/>
    <col min="14352" max="14587" width="11.42578125" style="188"/>
    <col min="14588" max="14588" width="18.140625" style="188" customWidth="1"/>
    <col min="14589" max="14590" width="8.42578125" style="188" bestFit="1" customWidth="1"/>
    <col min="14591" max="14592" width="8.42578125" style="188" customWidth="1"/>
    <col min="14593" max="14593" width="9.7109375" style="188" bestFit="1" customWidth="1"/>
    <col min="14594" max="14594" width="8.28515625" style="188" bestFit="1" customWidth="1"/>
    <col min="14595" max="14597" width="8.28515625" style="188" customWidth="1"/>
    <col min="14598" max="14603" width="0" style="188" hidden="1" customWidth="1"/>
    <col min="14604" max="14604" width="9.140625" style="188" customWidth="1"/>
    <col min="14605" max="14606" width="11.42578125" style="188"/>
    <col min="14607" max="14607" width="12.42578125" style="188" bestFit="1" customWidth="1"/>
    <col min="14608" max="14843" width="11.42578125" style="188"/>
    <col min="14844" max="14844" width="18.140625" style="188" customWidth="1"/>
    <col min="14845" max="14846" width="8.42578125" style="188" bestFit="1" customWidth="1"/>
    <col min="14847" max="14848" width="8.42578125" style="188" customWidth="1"/>
    <col min="14849" max="14849" width="9.7109375" style="188" bestFit="1" customWidth="1"/>
    <col min="14850" max="14850" width="8.28515625" style="188" bestFit="1" customWidth="1"/>
    <col min="14851" max="14853" width="8.28515625" style="188" customWidth="1"/>
    <col min="14854" max="14859" width="0" style="188" hidden="1" customWidth="1"/>
    <col min="14860" max="14860" width="9.140625" style="188" customWidth="1"/>
    <col min="14861" max="14862" width="11.42578125" style="188"/>
    <col min="14863" max="14863" width="12.42578125" style="188" bestFit="1" customWidth="1"/>
    <col min="14864" max="15099" width="11.42578125" style="188"/>
    <col min="15100" max="15100" width="18.140625" style="188" customWidth="1"/>
    <col min="15101" max="15102" width="8.42578125" style="188" bestFit="1" customWidth="1"/>
    <col min="15103" max="15104" width="8.42578125" style="188" customWidth="1"/>
    <col min="15105" max="15105" width="9.7109375" style="188" bestFit="1" customWidth="1"/>
    <col min="15106" max="15106" width="8.28515625" style="188" bestFit="1" customWidth="1"/>
    <col min="15107" max="15109" width="8.28515625" style="188" customWidth="1"/>
    <col min="15110" max="15115" width="0" style="188" hidden="1" customWidth="1"/>
    <col min="15116" max="15116" width="9.140625" style="188" customWidth="1"/>
    <col min="15117" max="15118" width="11.42578125" style="188"/>
    <col min="15119" max="15119" width="12.42578125" style="188" bestFit="1" customWidth="1"/>
    <col min="15120" max="15355" width="11.42578125" style="188"/>
    <col min="15356" max="15356" width="18.140625" style="188" customWidth="1"/>
    <col min="15357" max="15358" width="8.42578125" style="188" bestFit="1" customWidth="1"/>
    <col min="15359" max="15360" width="8.42578125" style="188" customWidth="1"/>
    <col min="15361" max="15361" width="9.7109375" style="188" bestFit="1" customWidth="1"/>
    <col min="15362" max="15362" width="8.28515625" style="188" bestFit="1" customWidth="1"/>
    <col min="15363" max="15365" width="8.28515625" style="188" customWidth="1"/>
    <col min="15366" max="15371" width="0" style="188" hidden="1" customWidth="1"/>
    <col min="15372" max="15372" width="9.140625" style="188" customWidth="1"/>
    <col min="15373" max="15374" width="11.42578125" style="188"/>
    <col min="15375" max="15375" width="12.42578125" style="188" bestFit="1" customWidth="1"/>
    <col min="15376" max="15611" width="11.42578125" style="188"/>
    <col min="15612" max="15612" width="18.140625" style="188" customWidth="1"/>
    <col min="15613" max="15614" width="8.42578125" style="188" bestFit="1" customWidth="1"/>
    <col min="15615" max="15616" width="8.42578125" style="188" customWidth="1"/>
    <col min="15617" max="15617" width="9.7109375" style="188" bestFit="1" customWidth="1"/>
    <col min="15618" max="15618" width="8.28515625" style="188" bestFit="1" customWidth="1"/>
    <col min="15619" max="15621" width="8.28515625" style="188" customWidth="1"/>
    <col min="15622" max="15627" width="0" style="188" hidden="1" customWidth="1"/>
    <col min="15628" max="15628" width="9.140625" style="188" customWidth="1"/>
    <col min="15629" max="15630" width="11.42578125" style="188"/>
    <col min="15631" max="15631" width="12.42578125" style="188" bestFit="1" customWidth="1"/>
    <col min="15632" max="15867" width="11.42578125" style="188"/>
    <col min="15868" max="15868" width="18.140625" style="188" customWidth="1"/>
    <col min="15869" max="15870" width="8.42578125" style="188" bestFit="1" customWidth="1"/>
    <col min="15871" max="15872" width="8.42578125" style="188" customWidth="1"/>
    <col min="15873" max="15873" width="9.7109375" style="188" bestFit="1" customWidth="1"/>
    <col min="15874" max="15874" width="8.28515625" style="188" bestFit="1" customWidth="1"/>
    <col min="15875" max="15877" width="8.28515625" style="188" customWidth="1"/>
    <col min="15878" max="15883" width="0" style="188" hidden="1" customWidth="1"/>
    <col min="15884" max="15884" width="9.140625" style="188" customWidth="1"/>
    <col min="15885" max="15886" width="11.42578125" style="188"/>
    <col min="15887" max="15887" width="12.42578125" style="188" bestFit="1" customWidth="1"/>
    <col min="15888" max="16123" width="11.42578125" style="188"/>
    <col min="16124" max="16124" width="18.140625" style="188" customWidth="1"/>
    <col min="16125" max="16126" width="8.42578125" style="188" bestFit="1" customWidth="1"/>
    <col min="16127" max="16128" width="8.42578125" style="188" customWidth="1"/>
    <col min="16129" max="16129" width="9.7109375" style="188" bestFit="1" customWidth="1"/>
    <col min="16130" max="16130" width="8.28515625" style="188" bestFit="1" customWidth="1"/>
    <col min="16131" max="16133" width="8.28515625" style="188" customWidth="1"/>
    <col min="16134" max="16139" width="0" style="188" hidden="1" customWidth="1"/>
    <col min="16140" max="16140" width="9.140625" style="188" customWidth="1"/>
    <col min="16141" max="16142" width="11.42578125" style="188"/>
    <col min="16143" max="16143" width="12.42578125" style="188" bestFit="1" customWidth="1"/>
    <col min="16144" max="16384" width="11.42578125" style="188"/>
  </cols>
  <sheetData>
    <row r="1" spans="1:17" s="189" customFormat="1" x14ac:dyDescent="0.2"/>
    <row r="2" spans="1:17" s="189" customFormat="1" x14ac:dyDescent="0.2">
      <c r="A2" s="216" t="s">
        <v>119</v>
      </c>
    </row>
    <row r="3" spans="1:17" s="189" customFormat="1" ht="15" x14ac:dyDescent="0.25">
      <c r="A3" s="216" t="s">
        <v>120</v>
      </c>
      <c r="J3" s="369"/>
    </row>
    <row r="4" spans="1:17" s="189" customFormat="1" x14ac:dyDescent="0.2"/>
    <row r="5" spans="1:17" s="189" customFormat="1" ht="12.75" x14ac:dyDescent="0.2">
      <c r="B5" s="418" t="s">
        <v>99</v>
      </c>
      <c r="C5" s="418"/>
      <c r="D5" s="418"/>
      <c r="E5" s="418"/>
      <c r="F5" s="418"/>
      <c r="G5" s="418"/>
      <c r="H5" s="418"/>
      <c r="I5" s="418"/>
      <c r="J5" s="418"/>
      <c r="K5" s="418"/>
      <c r="M5" s="400" t="s">
        <v>597</v>
      </c>
      <c r="O5" s="370"/>
    </row>
    <row r="6" spans="1:17" s="189" customFormat="1" ht="12.75" x14ac:dyDescent="0.2">
      <c r="B6" s="431" t="str">
        <f>'Solicitudes Regiones'!$B$6:$P$6</f>
        <v>Acumuladas de julio de 2008 a enero de 2018</v>
      </c>
      <c r="C6" s="431"/>
      <c r="D6" s="431"/>
      <c r="E6" s="431"/>
      <c r="F6" s="431"/>
      <c r="G6" s="431"/>
      <c r="H6" s="431"/>
      <c r="I6" s="431"/>
      <c r="J6" s="431"/>
      <c r="K6" s="431"/>
      <c r="L6" s="230"/>
    </row>
    <row r="7" spans="1:17" s="192" customFormat="1" x14ac:dyDescent="0.2">
      <c r="B7" s="190"/>
      <c r="C7" s="191"/>
      <c r="D7" s="191"/>
      <c r="E7" s="191"/>
      <c r="F7" s="191"/>
      <c r="G7" s="191"/>
      <c r="H7" s="191"/>
      <c r="I7" s="191"/>
      <c r="J7" s="191"/>
      <c r="K7" s="191"/>
      <c r="L7" s="191"/>
    </row>
    <row r="8" spans="1:17" ht="15" customHeight="1" x14ac:dyDescent="0.2">
      <c r="B8" s="447" t="s">
        <v>71</v>
      </c>
      <c r="C8" s="448"/>
      <c r="D8" s="448"/>
      <c r="E8" s="448"/>
      <c r="F8" s="448"/>
      <c r="G8" s="448"/>
      <c r="H8" s="448"/>
      <c r="I8" s="448"/>
      <c r="J8" s="448"/>
      <c r="K8" s="449"/>
      <c r="L8" s="207"/>
    </row>
    <row r="9" spans="1:17" ht="20.25" customHeight="1" x14ac:dyDescent="0.2">
      <c r="B9" s="446" t="s">
        <v>72</v>
      </c>
      <c r="C9" s="447" t="s">
        <v>2</v>
      </c>
      <c r="D9" s="448"/>
      <c r="E9" s="448"/>
      <c r="F9" s="448"/>
      <c r="G9" s="448"/>
      <c r="H9" s="448"/>
      <c r="I9" s="448"/>
      <c r="J9" s="448"/>
      <c r="K9" s="449"/>
    </row>
    <row r="10" spans="1:17" ht="24" x14ac:dyDescent="0.2">
      <c r="B10" s="446"/>
      <c r="C10" s="185" t="s">
        <v>73</v>
      </c>
      <c r="D10" s="185" t="s">
        <v>74</v>
      </c>
      <c r="E10" s="185" t="s">
        <v>75</v>
      </c>
      <c r="F10" s="185" t="s">
        <v>76</v>
      </c>
      <c r="G10" s="185" t="s">
        <v>8</v>
      </c>
      <c r="H10" s="185" t="s">
        <v>77</v>
      </c>
      <c r="I10" s="185" t="s">
        <v>78</v>
      </c>
      <c r="J10" s="185" t="s">
        <v>79</v>
      </c>
      <c r="K10" s="246" t="s">
        <v>44</v>
      </c>
    </row>
    <row r="11" spans="1:17" x14ac:dyDescent="0.2">
      <c r="B11" s="180" t="s">
        <v>167</v>
      </c>
      <c r="C11" s="180">
        <v>4229</v>
      </c>
      <c r="D11" s="180">
        <v>1917</v>
      </c>
      <c r="E11" s="180">
        <f>C11+D11</f>
        <v>6146</v>
      </c>
      <c r="F11" s="181">
        <f>E11/$E$26</f>
        <v>0.23512758713034163</v>
      </c>
      <c r="G11" s="180">
        <v>13691</v>
      </c>
      <c r="H11" s="180">
        <v>589</v>
      </c>
      <c r="I11" s="180">
        <f>G11+H11</f>
        <v>14280</v>
      </c>
      <c r="J11" s="181">
        <f>I11/$I$26</f>
        <v>0.25361868395346771</v>
      </c>
      <c r="K11" s="180">
        <f t="shared" ref="K11:K25" si="0">E11+I11</f>
        <v>20426</v>
      </c>
      <c r="Q11" s="193"/>
    </row>
    <row r="12" spans="1:17" x14ac:dyDescent="0.2">
      <c r="B12" s="180" t="s">
        <v>53</v>
      </c>
      <c r="C12" s="180">
        <v>4721</v>
      </c>
      <c r="D12" s="180">
        <v>1954</v>
      </c>
      <c r="E12" s="180">
        <f t="shared" ref="E12:E25" si="1">C12+D12</f>
        <v>6675</v>
      </c>
      <c r="F12" s="181">
        <f t="shared" ref="F12:F25" si="2">E12/$E$26</f>
        <v>0.25536554573625619</v>
      </c>
      <c r="G12" s="180">
        <v>15368</v>
      </c>
      <c r="H12" s="180">
        <v>711</v>
      </c>
      <c r="I12" s="180">
        <f t="shared" ref="I12:I25" si="3">G12+H12</f>
        <v>16079</v>
      </c>
      <c r="J12" s="181">
        <f t="shared" ref="J12:J25" si="4">I12/$I$26</f>
        <v>0.285569665216233</v>
      </c>
      <c r="K12" s="180">
        <f t="shared" si="0"/>
        <v>22754</v>
      </c>
      <c r="Q12" s="193"/>
    </row>
    <row r="13" spans="1:17" x14ac:dyDescent="0.2">
      <c r="B13" s="180" t="s">
        <v>168</v>
      </c>
      <c r="C13" s="180">
        <v>285</v>
      </c>
      <c r="D13" s="180">
        <v>171</v>
      </c>
      <c r="E13" s="180">
        <f t="shared" si="1"/>
        <v>456</v>
      </c>
      <c r="F13" s="181">
        <f t="shared" si="2"/>
        <v>1.7445196832319522E-2</v>
      </c>
      <c r="G13" s="180">
        <v>1137</v>
      </c>
      <c r="H13" s="180">
        <v>40</v>
      </c>
      <c r="I13" s="180">
        <f t="shared" si="3"/>
        <v>1177</v>
      </c>
      <c r="J13" s="181">
        <f t="shared" si="4"/>
        <v>2.090400497291537E-2</v>
      </c>
      <c r="K13" s="180">
        <f t="shared" si="0"/>
        <v>1633</v>
      </c>
      <c r="Q13" s="193"/>
    </row>
    <row r="14" spans="1:17" x14ac:dyDescent="0.2">
      <c r="B14" s="180" t="s">
        <v>169</v>
      </c>
      <c r="C14" s="180">
        <v>127</v>
      </c>
      <c r="D14" s="180">
        <v>48</v>
      </c>
      <c r="E14" s="180">
        <f t="shared" si="1"/>
        <v>175</v>
      </c>
      <c r="F14" s="181">
        <f t="shared" si="2"/>
        <v>6.6949768545085889E-3</v>
      </c>
      <c r="G14" s="180">
        <v>268</v>
      </c>
      <c r="H14" s="180">
        <v>12</v>
      </c>
      <c r="I14" s="180">
        <f t="shared" si="3"/>
        <v>280</v>
      </c>
      <c r="J14" s="181">
        <f t="shared" si="4"/>
        <v>4.9729153716366221E-3</v>
      </c>
      <c r="K14" s="180">
        <f t="shared" si="0"/>
        <v>455</v>
      </c>
      <c r="Q14" s="193"/>
    </row>
    <row r="15" spans="1:17" x14ac:dyDescent="0.2">
      <c r="B15" s="180" t="s">
        <v>170</v>
      </c>
      <c r="C15" s="180">
        <v>112</v>
      </c>
      <c r="D15" s="180">
        <v>42</v>
      </c>
      <c r="E15" s="180">
        <f t="shared" si="1"/>
        <v>154</v>
      </c>
      <c r="F15" s="181">
        <f t="shared" si="2"/>
        <v>5.8915796319675582E-3</v>
      </c>
      <c r="G15" s="180">
        <v>421</v>
      </c>
      <c r="H15" s="180">
        <v>13</v>
      </c>
      <c r="I15" s="180">
        <f t="shared" si="3"/>
        <v>434</v>
      </c>
      <c r="J15" s="181">
        <f t="shared" si="4"/>
        <v>7.7080188260367638E-3</v>
      </c>
      <c r="K15" s="180">
        <f t="shared" si="0"/>
        <v>588</v>
      </c>
      <c r="Q15" s="193"/>
    </row>
    <row r="16" spans="1:17" x14ac:dyDescent="0.2">
      <c r="B16" s="180" t="s">
        <v>171</v>
      </c>
      <c r="C16" s="180">
        <v>522</v>
      </c>
      <c r="D16" s="180">
        <v>256</v>
      </c>
      <c r="E16" s="180">
        <f t="shared" si="1"/>
        <v>778</v>
      </c>
      <c r="F16" s="181">
        <f t="shared" si="2"/>
        <v>2.9763954244615327E-2</v>
      </c>
      <c r="G16" s="180">
        <v>2242</v>
      </c>
      <c r="H16" s="180">
        <v>102</v>
      </c>
      <c r="I16" s="180">
        <f t="shared" si="3"/>
        <v>2344</v>
      </c>
      <c r="J16" s="181">
        <f t="shared" si="4"/>
        <v>4.1630405825415148E-2</v>
      </c>
      <c r="K16" s="180">
        <f t="shared" si="0"/>
        <v>3122</v>
      </c>
      <c r="Q16" s="193"/>
    </row>
    <row r="17" spans="2:17" x14ac:dyDescent="0.2">
      <c r="B17" s="180" t="s">
        <v>172</v>
      </c>
      <c r="C17" s="180">
        <v>1054</v>
      </c>
      <c r="D17" s="180">
        <v>462</v>
      </c>
      <c r="E17" s="180">
        <f t="shared" si="1"/>
        <v>1516</v>
      </c>
      <c r="F17" s="181">
        <f t="shared" si="2"/>
        <v>5.7997628065342977E-2</v>
      </c>
      <c r="G17" s="180">
        <v>3031</v>
      </c>
      <c r="H17" s="180">
        <v>148</v>
      </c>
      <c r="I17" s="180">
        <f t="shared" si="3"/>
        <v>3179</v>
      </c>
      <c r="J17" s="181">
        <f t="shared" si="4"/>
        <v>5.6460349880117222E-2</v>
      </c>
      <c r="K17" s="180">
        <f t="shared" si="0"/>
        <v>4695</v>
      </c>
      <c r="Q17" s="193"/>
    </row>
    <row r="18" spans="2:17" x14ac:dyDescent="0.2">
      <c r="B18" s="180" t="s">
        <v>173</v>
      </c>
      <c r="C18" s="180">
        <v>389</v>
      </c>
      <c r="D18" s="180">
        <v>175</v>
      </c>
      <c r="E18" s="180">
        <f t="shared" si="1"/>
        <v>564</v>
      </c>
      <c r="F18" s="181">
        <f t="shared" si="2"/>
        <v>2.1576953976816252E-2</v>
      </c>
      <c r="G18" s="180">
        <v>683</v>
      </c>
      <c r="H18" s="180">
        <v>47</v>
      </c>
      <c r="I18" s="180">
        <f t="shared" si="3"/>
        <v>730</v>
      </c>
      <c r="J18" s="181">
        <f t="shared" si="4"/>
        <v>1.2965100790338337E-2</v>
      </c>
      <c r="K18" s="180">
        <f t="shared" si="0"/>
        <v>1294</v>
      </c>
      <c r="Q18" s="193"/>
    </row>
    <row r="19" spans="2:17" x14ac:dyDescent="0.2">
      <c r="B19" s="180" t="s">
        <v>174</v>
      </c>
      <c r="C19" s="180">
        <v>588</v>
      </c>
      <c r="D19" s="180">
        <v>270</v>
      </c>
      <c r="E19" s="180">
        <f t="shared" si="1"/>
        <v>858</v>
      </c>
      <c r="F19" s="181">
        <f t="shared" si="2"/>
        <v>3.2824515092390684E-2</v>
      </c>
      <c r="G19" s="180">
        <v>1657</v>
      </c>
      <c r="H19" s="180">
        <v>97</v>
      </c>
      <c r="I19" s="180">
        <f t="shared" si="3"/>
        <v>1754</v>
      </c>
      <c r="J19" s="181">
        <f t="shared" si="4"/>
        <v>3.1151762720895124E-2</v>
      </c>
      <c r="K19" s="180">
        <f t="shared" si="0"/>
        <v>2612</v>
      </c>
      <c r="Q19" s="193"/>
    </row>
    <row r="20" spans="2:17" x14ac:dyDescent="0.2">
      <c r="B20" s="180" t="s">
        <v>175</v>
      </c>
      <c r="C20" s="180">
        <v>895</v>
      </c>
      <c r="D20" s="180">
        <v>391</v>
      </c>
      <c r="E20" s="180">
        <f t="shared" si="1"/>
        <v>1286</v>
      </c>
      <c r="F20" s="181">
        <f t="shared" si="2"/>
        <v>4.9198515627988826E-2</v>
      </c>
      <c r="G20" s="180">
        <v>2484</v>
      </c>
      <c r="H20" s="180">
        <v>93</v>
      </c>
      <c r="I20" s="180">
        <f t="shared" si="3"/>
        <v>2577</v>
      </c>
      <c r="J20" s="181">
        <f t="shared" si="4"/>
        <v>4.5768581831098484E-2</v>
      </c>
      <c r="K20" s="180">
        <f t="shared" si="0"/>
        <v>3863</v>
      </c>
      <c r="Q20" s="193"/>
    </row>
    <row r="21" spans="2:17" x14ac:dyDescent="0.2">
      <c r="B21" s="180" t="s">
        <v>176</v>
      </c>
      <c r="C21" s="180">
        <v>3318</v>
      </c>
      <c r="D21" s="180">
        <v>1258</v>
      </c>
      <c r="E21" s="180">
        <f t="shared" si="1"/>
        <v>4576</v>
      </c>
      <c r="F21" s="181">
        <f t="shared" si="2"/>
        <v>0.1750640804927503</v>
      </c>
      <c r="G21" s="180">
        <v>7928</v>
      </c>
      <c r="H21" s="180">
        <v>464</v>
      </c>
      <c r="I21" s="180">
        <f t="shared" si="3"/>
        <v>8392</v>
      </c>
      <c r="J21" s="181">
        <f t="shared" si="4"/>
        <v>0.1490453778527662</v>
      </c>
      <c r="K21" s="180">
        <f t="shared" si="0"/>
        <v>12968</v>
      </c>
      <c r="Q21" s="193"/>
    </row>
    <row r="22" spans="2:17" x14ac:dyDescent="0.2">
      <c r="B22" s="180" t="s">
        <v>177</v>
      </c>
      <c r="C22" s="180">
        <v>474</v>
      </c>
      <c r="D22" s="180">
        <v>279</v>
      </c>
      <c r="E22" s="180">
        <f t="shared" si="1"/>
        <v>753</v>
      </c>
      <c r="F22" s="181">
        <f t="shared" si="2"/>
        <v>2.8807528979685526E-2</v>
      </c>
      <c r="G22" s="180">
        <v>1479</v>
      </c>
      <c r="H22" s="180">
        <v>65</v>
      </c>
      <c r="I22" s="180">
        <f t="shared" si="3"/>
        <v>1544</v>
      </c>
      <c r="J22" s="181">
        <f t="shared" si="4"/>
        <v>2.7422076192167657E-2</v>
      </c>
      <c r="K22" s="180">
        <f t="shared" si="0"/>
        <v>2297</v>
      </c>
      <c r="Q22" s="193"/>
    </row>
    <row r="23" spans="2:17" x14ac:dyDescent="0.2">
      <c r="B23" s="180" t="s">
        <v>178</v>
      </c>
      <c r="C23" s="180">
        <v>898</v>
      </c>
      <c r="D23" s="180">
        <v>412</v>
      </c>
      <c r="E23" s="180">
        <f t="shared" si="1"/>
        <v>1310</v>
      </c>
      <c r="F23" s="181">
        <f t="shared" si="2"/>
        <v>5.0116683882321433E-2</v>
      </c>
      <c r="G23" s="180">
        <v>2130</v>
      </c>
      <c r="H23" s="180">
        <v>148</v>
      </c>
      <c r="I23" s="180">
        <f t="shared" si="3"/>
        <v>2278</v>
      </c>
      <c r="J23" s="181">
        <f t="shared" si="4"/>
        <v>4.0458218630672234E-2</v>
      </c>
      <c r="K23" s="180">
        <f t="shared" si="0"/>
        <v>3588</v>
      </c>
      <c r="Q23" s="193"/>
    </row>
    <row r="24" spans="2:17" x14ac:dyDescent="0.2">
      <c r="B24" s="180" t="s">
        <v>179</v>
      </c>
      <c r="C24" s="180">
        <v>333</v>
      </c>
      <c r="D24" s="180">
        <v>304</v>
      </c>
      <c r="E24" s="180">
        <f t="shared" si="1"/>
        <v>637</v>
      </c>
      <c r="F24" s="181">
        <f t="shared" si="2"/>
        <v>2.4369715750411265E-2</v>
      </c>
      <c r="G24" s="180">
        <v>841</v>
      </c>
      <c r="H24" s="180">
        <v>65</v>
      </c>
      <c r="I24" s="180">
        <f t="shared" si="3"/>
        <v>906</v>
      </c>
      <c r="J24" s="181">
        <f t="shared" si="4"/>
        <v>1.6090933309652784E-2</v>
      </c>
      <c r="K24" s="180">
        <f t="shared" si="0"/>
        <v>1543</v>
      </c>
      <c r="Q24" s="193"/>
    </row>
    <row r="25" spans="2:17" x14ac:dyDescent="0.2">
      <c r="B25" s="180" t="s">
        <v>180</v>
      </c>
      <c r="C25" s="180">
        <v>195</v>
      </c>
      <c r="D25" s="180">
        <v>60</v>
      </c>
      <c r="E25" s="180">
        <f t="shared" si="1"/>
        <v>255</v>
      </c>
      <c r="F25" s="181">
        <f t="shared" si="2"/>
        <v>9.7555377022839427E-3</v>
      </c>
      <c r="G25" s="180">
        <v>338</v>
      </c>
      <c r="H25" s="180">
        <v>13</v>
      </c>
      <c r="I25" s="180">
        <f t="shared" si="3"/>
        <v>351</v>
      </c>
      <c r="J25" s="181">
        <f t="shared" si="4"/>
        <v>6.2339046265873369E-3</v>
      </c>
      <c r="K25" s="180">
        <f t="shared" si="0"/>
        <v>606</v>
      </c>
      <c r="Q25" s="193"/>
    </row>
    <row r="26" spans="2:17" x14ac:dyDescent="0.2">
      <c r="B26" s="182" t="s">
        <v>64</v>
      </c>
      <c r="C26" s="180">
        <f>SUM(C11:C25)</f>
        <v>18140</v>
      </c>
      <c r="D26" s="180">
        <f t="shared" ref="D26:H26" si="5">SUM(D11:D25)</f>
        <v>7999</v>
      </c>
      <c r="E26" s="182">
        <f t="shared" ref="E26" si="6">C26+D26</f>
        <v>26139</v>
      </c>
      <c r="F26" s="184">
        <f t="shared" ref="F26" si="7">E26/$E$26</f>
        <v>1</v>
      </c>
      <c r="G26" s="180">
        <f>SUM(G11:G25)</f>
        <v>53698</v>
      </c>
      <c r="H26" s="180">
        <f t="shared" si="5"/>
        <v>2607</v>
      </c>
      <c r="I26" s="182">
        <f t="shared" ref="I26" si="8">G26+H26</f>
        <v>56305</v>
      </c>
      <c r="J26" s="184">
        <f t="shared" ref="J26" si="9">I26/$I$26</f>
        <v>1</v>
      </c>
      <c r="K26" s="182">
        <f t="shared" ref="K26:K27" si="10">E26+I26</f>
        <v>82444</v>
      </c>
      <c r="Q26" s="193"/>
    </row>
    <row r="27" spans="2:17" ht="25.5" customHeight="1" x14ac:dyDescent="0.2">
      <c r="B27" s="194" t="s">
        <v>80</v>
      </c>
      <c r="C27" s="195">
        <f>+C26/$K$26</f>
        <v>0.22002814031342488</v>
      </c>
      <c r="D27" s="195">
        <f>+D26/$K$26</f>
        <v>9.7023434088593472E-2</v>
      </c>
      <c r="E27" s="196">
        <f>C27+D27</f>
        <v>0.31705157440201837</v>
      </c>
      <c r="F27" s="196"/>
      <c r="G27" s="195">
        <f>+G26/$K$26</f>
        <v>0.65132696133132795</v>
      </c>
      <c r="H27" s="195">
        <f>+H26/$K$26</f>
        <v>3.1621464266653729E-2</v>
      </c>
      <c r="I27" s="196">
        <f>G27+H27</f>
        <v>0.68294842559798163</v>
      </c>
      <c r="J27" s="196"/>
      <c r="K27" s="196">
        <f t="shared" si="10"/>
        <v>1</v>
      </c>
    </row>
    <row r="28" spans="2:17" x14ac:dyDescent="0.2">
      <c r="B28" s="200"/>
      <c r="C28" s="200"/>
      <c r="D28" s="200"/>
      <c r="E28" s="200"/>
      <c r="F28" s="200"/>
      <c r="G28" s="200"/>
      <c r="H28" s="200"/>
      <c r="I28" s="200"/>
      <c r="J28" s="200"/>
      <c r="K28" s="200"/>
    </row>
    <row r="29" spans="2:17" ht="12.75" x14ac:dyDescent="0.2">
      <c r="B29" s="418" t="s">
        <v>100</v>
      </c>
      <c r="C29" s="418"/>
      <c r="D29" s="418"/>
      <c r="E29" s="418"/>
      <c r="F29" s="418"/>
      <c r="G29" s="418"/>
      <c r="H29" s="418"/>
      <c r="I29" s="418"/>
      <c r="J29" s="418"/>
      <c r="K29" s="418"/>
    </row>
    <row r="30" spans="2:17" ht="12.75" x14ac:dyDescent="0.2">
      <c r="B30" s="431" t="str">
        <f>'Solicitudes Regiones'!$B$6:$P$6</f>
        <v>Acumuladas de julio de 2008 a enero de 2018</v>
      </c>
      <c r="C30" s="431"/>
      <c r="D30" s="431"/>
      <c r="E30" s="431"/>
      <c r="F30" s="431"/>
      <c r="G30" s="431"/>
      <c r="H30" s="431"/>
      <c r="I30" s="431"/>
      <c r="J30" s="431"/>
      <c r="K30" s="431"/>
    </row>
    <row r="31" spans="2:17" x14ac:dyDescent="0.2">
      <c r="B31" s="200"/>
      <c r="C31" s="200"/>
      <c r="D31" s="200"/>
      <c r="E31" s="200"/>
      <c r="F31" s="200"/>
      <c r="G31" s="200"/>
      <c r="H31" s="200"/>
      <c r="I31" s="200"/>
      <c r="J31" s="200"/>
      <c r="K31" s="200"/>
    </row>
    <row r="32" spans="2:17" ht="12.75" customHeight="1" x14ac:dyDescent="0.2">
      <c r="B32" s="447" t="s">
        <v>81</v>
      </c>
      <c r="C32" s="448"/>
      <c r="D32" s="448"/>
      <c r="E32" s="448"/>
      <c r="F32" s="448"/>
      <c r="G32" s="448"/>
      <c r="H32" s="448"/>
      <c r="I32" s="448"/>
      <c r="J32" s="448"/>
      <c r="K32" s="449"/>
      <c r="L32" s="201"/>
    </row>
    <row r="33" spans="2:11" ht="20.25" customHeight="1" x14ac:dyDescent="0.2">
      <c r="B33" s="446" t="s">
        <v>72</v>
      </c>
      <c r="C33" s="447" t="s">
        <v>2</v>
      </c>
      <c r="D33" s="448"/>
      <c r="E33" s="448"/>
      <c r="F33" s="448"/>
      <c r="G33" s="448"/>
      <c r="H33" s="448"/>
      <c r="I33" s="448"/>
      <c r="J33" s="448"/>
      <c r="K33" s="449"/>
    </row>
    <row r="34" spans="2:11" ht="24" customHeight="1" x14ac:dyDescent="0.2">
      <c r="B34" s="446"/>
      <c r="C34" s="185" t="s">
        <v>73</v>
      </c>
      <c r="D34" s="185" t="s">
        <v>74</v>
      </c>
      <c r="E34" s="185" t="s">
        <v>75</v>
      </c>
      <c r="F34" s="185" t="s">
        <v>76</v>
      </c>
      <c r="G34" s="185" t="s">
        <v>8</v>
      </c>
      <c r="H34" s="185" t="s">
        <v>77</v>
      </c>
      <c r="I34" s="185" t="s">
        <v>78</v>
      </c>
      <c r="J34" s="185" t="s">
        <v>79</v>
      </c>
      <c r="K34" s="186" t="s">
        <v>44</v>
      </c>
    </row>
    <row r="35" spans="2:11" ht="15.75" customHeight="1" x14ac:dyDescent="0.2">
      <c r="B35" s="208" t="s">
        <v>167</v>
      </c>
      <c r="C35" s="208">
        <v>3574</v>
      </c>
      <c r="D35" s="208">
        <v>1287</v>
      </c>
      <c r="E35" s="208">
        <f>C35+D35</f>
        <v>4861</v>
      </c>
      <c r="F35" s="209">
        <f>E35/$E$50</f>
        <v>0.23428764218237902</v>
      </c>
      <c r="G35" s="208">
        <v>10630</v>
      </c>
      <c r="H35" s="208">
        <v>490</v>
      </c>
      <c r="I35" s="208">
        <f>G35+H35</f>
        <v>11120</v>
      </c>
      <c r="J35" s="209">
        <f>I35/$I$50</f>
        <v>0.23798822899946495</v>
      </c>
      <c r="K35" s="208">
        <f t="shared" ref="K35:K49" si="11">E35+I35</f>
        <v>15981</v>
      </c>
    </row>
    <row r="36" spans="2:11" x14ac:dyDescent="0.2">
      <c r="B36" s="208" t="s">
        <v>53</v>
      </c>
      <c r="C36" s="208">
        <v>4019</v>
      </c>
      <c r="D36" s="208">
        <v>1254</v>
      </c>
      <c r="E36" s="208">
        <f t="shared" ref="E36:E49" si="12">C36+D36</f>
        <v>5273</v>
      </c>
      <c r="F36" s="209">
        <f t="shared" ref="F36:F49" si="13">E36/$E$50</f>
        <v>0.25414497782918838</v>
      </c>
      <c r="G36" s="208">
        <v>12456</v>
      </c>
      <c r="H36" s="208">
        <v>616</v>
      </c>
      <c r="I36" s="208">
        <f t="shared" ref="I36:I49" si="14">G36+H36</f>
        <v>13072</v>
      </c>
      <c r="J36" s="209">
        <f t="shared" ref="J36:J49" si="15">I36/$I$50</f>
        <v>0.2797645799892991</v>
      </c>
      <c r="K36" s="208">
        <f t="shared" si="11"/>
        <v>18345</v>
      </c>
    </row>
    <row r="37" spans="2:11" x14ac:dyDescent="0.2">
      <c r="B37" s="208" t="s">
        <v>168</v>
      </c>
      <c r="C37" s="208">
        <v>249</v>
      </c>
      <c r="D37" s="208">
        <v>86</v>
      </c>
      <c r="E37" s="208">
        <f t="shared" si="12"/>
        <v>335</v>
      </c>
      <c r="F37" s="209">
        <f t="shared" si="13"/>
        <v>1.6146134567187199E-2</v>
      </c>
      <c r="G37" s="208">
        <v>1014</v>
      </c>
      <c r="H37" s="208">
        <v>35</v>
      </c>
      <c r="I37" s="208">
        <f t="shared" si="14"/>
        <v>1049</v>
      </c>
      <c r="J37" s="209">
        <f t="shared" si="15"/>
        <v>2.2450508293204923E-2</v>
      </c>
      <c r="K37" s="208">
        <f t="shared" si="11"/>
        <v>1384</v>
      </c>
    </row>
    <row r="38" spans="2:11" x14ac:dyDescent="0.2">
      <c r="B38" s="208" t="s">
        <v>169</v>
      </c>
      <c r="C38" s="208">
        <v>119</v>
      </c>
      <c r="D38" s="208">
        <v>29</v>
      </c>
      <c r="E38" s="208">
        <f t="shared" si="12"/>
        <v>148</v>
      </c>
      <c r="F38" s="209">
        <f t="shared" si="13"/>
        <v>7.1332176595334494E-3</v>
      </c>
      <c r="G38" s="208">
        <v>232</v>
      </c>
      <c r="H38" s="208">
        <v>11</v>
      </c>
      <c r="I38" s="208">
        <f t="shared" si="14"/>
        <v>243</v>
      </c>
      <c r="J38" s="209">
        <f t="shared" si="15"/>
        <v>5.2006420545746392E-3</v>
      </c>
      <c r="K38" s="208">
        <f t="shared" si="11"/>
        <v>391</v>
      </c>
    </row>
    <row r="39" spans="2:11" x14ac:dyDescent="0.2">
      <c r="B39" s="208" t="s">
        <v>170</v>
      </c>
      <c r="C39" s="208">
        <v>100</v>
      </c>
      <c r="D39" s="208">
        <v>25</v>
      </c>
      <c r="E39" s="208">
        <f t="shared" si="12"/>
        <v>125</v>
      </c>
      <c r="F39" s="209">
        <f t="shared" si="13"/>
        <v>6.024677077308656E-3</v>
      </c>
      <c r="G39" s="208">
        <v>359</v>
      </c>
      <c r="H39" s="208">
        <v>10</v>
      </c>
      <c r="I39" s="208">
        <f t="shared" si="14"/>
        <v>369</v>
      </c>
      <c r="J39" s="209">
        <f t="shared" si="15"/>
        <v>7.8972712680577851E-3</v>
      </c>
      <c r="K39" s="208">
        <f t="shared" si="11"/>
        <v>494</v>
      </c>
    </row>
    <row r="40" spans="2:11" x14ac:dyDescent="0.2">
      <c r="B40" s="208" t="s">
        <v>171</v>
      </c>
      <c r="C40" s="208">
        <v>458</v>
      </c>
      <c r="D40" s="208">
        <v>154</v>
      </c>
      <c r="E40" s="208">
        <f t="shared" si="12"/>
        <v>612</v>
      </c>
      <c r="F40" s="209">
        <f t="shared" si="13"/>
        <v>2.9496818970503182E-2</v>
      </c>
      <c r="G40" s="208">
        <v>1938</v>
      </c>
      <c r="H40" s="208">
        <v>88</v>
      </c>
      <c r="I40" s="208">
        <f t="shared" si="14"/>
        <v>2026</v>
      </c>
      <c r="J40" s="209">
        <f t="shared" si="15"/>
        <v>4.3360085607276617E-2</v>
      </c>
      <c r="K40" s="208">
        <f t="shared" si="11"/>
        <v>2638</v>
      </c>
    </row>
    <row r="41" spans="2:11" x14ac:dyDescent="0.2">
      <c r="B41" s="208" t="s">
        <v>172</v>
      </c>
      <c r="C41" s="208">
        <v>924</v>
      </c>
      <c r="D41" s="208">
        <v>253</v>
      </c>
      <c r="E41" s="208">
        <f t="shared" si="12"/>
        <v>1177</v>
      </c>
      <c r="F41" s="209">
        <f t="shared" si="13"/>
        <v>5.6728359359938307E-2</v>
      </c>
      <c r="G41" s="208">
        <v>2584</v>
      </c>
      <c r="H41" s="208">
        <v>122</v>
      </c>
      <c r="I41" s="208">
        <f t="shared" si="14"/>
        <v>2706</v>
      </c>
      <c r="J41" s="209">
        <f t="shared" si="15"/>
        <v>5.7913322632423755E-2</v>
      </c>
      <c r="K41" s="208">
        <f t="shared" si="11"/>
        <v>3883</v>
      </c>
    </row>
    <row r="42" spans="2:11" x14ac:dyDescent="0.2">
      <c r="B42" s="208" t="s">
        <v>173</v>
      </c>
      <c r="C42" s="208">
        <v>366</v>
      </c>
      <c r="D42" s="208">
        <v>91</v>
      </c>
      <c r="E42" s="208">
        <f t="shared" si="12"/>
        <v>457</v>
      </c>
      <c r="F42" s="209">
        <f t="shared" si="13"/>
        <v>2.2026219394640448E-2</v>
      </c>
      <c r="G42" s="208">
        <v>614</v>
      </c>
      <c r="H42" s="208">
        <v>42</v>
      </c>
      <c r="I42" s="208">
        <f t="shared" si="14"/>
        <v>656</v>
      </c>
      <c r="J42" s="209">
        <f t="shared" si="15"/>
        <v>1.4039593365436063E-2</v>
      </c>
      <c r="K42" s="208">
        <f t="shared" si="11"/>
        <v>1113</v>
      </c>
    </row>
    <row r="43" spans="2:11" x14ac:dyDescent="0.2">
      <c r="B43" s="208" t="s">
        <v>174</v>
      </c>
      <c r="C43" s="208">
        <v>515</v>
      </c>
      <c r="D43" s="208">
        <v>158</v>
      </c>
      <c r="E43" s="208">
        <f t="shared" si="12"/>
        <v>673</v>
      </c>
      <c r="F43" s="209">
        <f t="shared" si="13"/>
        <v>3.2436861384229805E-2</v>
      </c>
      <c r="G43" s="208">
        <v>1431</v>
      </c>
      <c r="H43" s="208">
        <v>77</v>
      </c>
      <c r="I43" s="208">
        <f t="shared" si="14"/>
        <v>1508</v>
      </c>
      <c r="J43" s="209">
        <f t="shared" si="15"/>
        <v>3.2273943285179241E-2</v>
      </c>
      <c r="K43" s="208">
        <f t="shared" si="11"/>
        <v>2181</v>
      </c>
    </row>
    <row r="44" spans="2:11" x14ac:dyDescent="0.2">
      <c r="B44" s="208" t="s">
        <v>175</v>
      </c>
      <c r="C44" s="208">
        <v>804</v>
      </c>
      <c r="D44" s="208">
        <v>225</v>
      </c>
      <c r="E44" s="208">
        <f t="shared" si="12"/>
        <v>1029</v>
      </c>
      <c r="F44" s="209">
        <f t="shared" si="13"/>
        <v>4.9595141700404861E-2</v>
      </c>
      <c r="G44" s="208">
        <v>2149</v>
      </c>
      <c r="H44" s="208">
        <v>71</v>
      </c>
      <c r="I44" s="208">
        <f t="shared" si="14"/>
        <v>2220</v>
      </c>
      <c r="J44" s="209">
        <f t="shared" si="15"/>
        <v>4.7512038523274479E-2</v>
      </c>
      <c r="K44" s="208">
        <f t="shared" si="11"/>
        <v>3249</v>
      </c>
    </row>
    <row r="45" spans="2:11" x14ac:dyDescent="0.2">
      <c r="B45" s="208" t="s">
        <v>176</v>
      </c>
      <c r="C45" s="208">
        <v>2977</v>
      </c>
      <c r="D45" s="208">
        <v>829</v>
      </c>
      <c r="E45" s="208">
        <f t="shared" si="12"/>
        <v>3806</v>
      </c>
      <c r="F45" s="209">
        <f t="shared" si="13"/>
        <v>0.18343936764989396</v>
      </c>
      <c r="G45" s="208">
        <v>6827</v>
      </c>
      <c r="H45" s="208">
        <v>372</v>
      </c>
      <c r="I45" s="208">
        <f t="shared" si="14"/>
        <v>7199</v>
      </c>
      <c r="J45" s="209">
        <f t="shared" si="15"/>
        <v>0.15407169609416801</v>
      </c>
      <c r="K45" s="208">
        <f t="shared" si="11"/>
        <v>11005</v>
      </c>
    </row>
    <row r="46" spans="2:11" x14ac:dyDescent="0.2">
      <c r="B46" s="208" t="s">
        <v>177</v>
      </c>
      <c r="C46" s="208">
        <v>436</v>
      </c>
      <c r="D46" s="208">
        <v>133</v>
      </c>
      <c r="E46" s="208">
        <f t="shared" si="12"/>
        <v>569</v>
      </c>
      <c r="F46" s="209">
        <f t="shared" si="13"/>
        <v>2.7424330055909003E-2</v>
      </c>
      <c r="G46" s="208">
        <v>1353</v>
      </c>
      <c r="H46" s="208">
        <v>57</v>
      </c>
      <c r="I46" s="208">
        <f t="shared" si="14"/>
        <v>1410</v>
      </c>
      <c r="J46" s="209">
        <f t="shared" si="15"/>
        <v>3.0176565008025683E-2</v>
      </c>
      <c r="K46" s="208">
        <f t="shared" si="11"/>
        <v>1979</v>
      </c>
    </row>
    <row r="47" spans="2:11" x14ac:dyDescent="0.2">
      <c r="B47" s="208" t="s">
        <v>178</v>
      </c>
      <c r="C47" s="208">
        <v>806</v>
      </c>
      <c r="D47" s="208">
        <v>245</v>
      </c>
      <c r="E47" s="208">
        <f t="shared" si="12"/>
        <v>1051</v>
      </c>
      <c r="F47" s="209">
        <f t="shared" si="13"/>
        <v>5.065548486601118E-2</v>
      </c>
      <c r="G47" s="208">
        <v>1888</v>
      </c>
      <c r="H47" s="208">
        <v>120</v>
      </c>
      <c r="I47" s="208">
        <f t="shared" si="14"/>
        <v>2008</v>
      </c>
      <c r="J47" s="209">
        <f t="shared" si="15"/>
        <v>4.2974852862493314E-2</v>
      </c>
      <c r="K47" s="208">
        <f t="shared" si="11"/>
        <v>3059</v>
      </c>
    </row>
    <row r="48" spans="2:11" x14ac:dyDescent="0.2">
      <c r="B48" s="208" t="s">
        <v>179</v>
      </c>
      <c r="C48" s="208">
        <v>285</v>
      </c>
      <c r="D48" s="208">
        <v>122</v>
      </c>
      <c r="E48" s="208">
        <f t="shared" si="12"/>
        <v>407</v>
      </c>
      <c r="F48" s="209">
        <f t="shared" si="13"/>
        <v>1.9616348563716985E-2</v>
      </c>
      <c r="G48" s="208">
        <v>760</v>
      </c>
      <c r="H48" s="208">
        <v>45</v>
      </c>
      <c r="I48" s="208">
        <f t="shared" si="14"/>
        <v>805</v>
      </c>
      <c r="J48" s="209">
        <f t="shared" si="15"/>
        <v>1.7228464419475654E-2</v>
      </c>
      <c r="K48" s="208">
        <f t="shared" si="11"/>
        <v>1212</v>
      </c>
    </row>
    <row r="49" spans="2:11" x14ac:dyDescent="0.2">
      <c r="B49" s="208" t="s">
        <v>180</v>
      </c>
      <c r="C49" s="208">
        <v>186</v>
      </c>
      <c r="D49" s="208">
        <v>39</v>
      </c>
      <c r="E49" s="208">
        <f t="shared" si="12"/>
        <v>225</v>
      </c>
      <c r="F49" s="209">
        <f t="shared" si="13"/>
        <v>1.0844418739155582E-2</v>
      </c>
      <c r="G49" s="208">
        <v>321</v>
      </c>
      <c r="H49" s="208">
        <v>13</v>
      </c>
      <c r="I49" s="208">
        <f t="shared" si="14"/>
        <v>334</v>
      </c>
      <c r="J49" s="209">
        <f t="shared" si="15"/>
        <v>7.1482075976458002E-3</v>
      </c>
      <c r="K49" s="208">
        <f t="shared" si="11"/>
        <v>559</v>
      </c>
    </row>
    <row r="50" spans="2:11" x14ac:dyDescent="0.2">
      <c r="B50" s="210" t="s">
        <v>64</v>
      </c>
      <c r="C50" s="208">
        <f t="shared" ref="C50:H50" si="16">SUM(C35:C49)</f>
        <v>15818</v>
      </c>
      <c r="D50" s="208">
        <f t="shared" si="16"/>
        <v>4930</v>
      </c>
      <c r="E50" s="210">
        <f t="shared" ref="E50" si="17">C50+D50</f>
        <v>20748</v>
      </c>
      <c r="F50" s="211">
        <f t="shared" ref="F50" si="18">E50/$E$50</f>
        <v>1</v>
      </c>
      <c r="G50" s="208">
        <f t="shared" si="16"/>
        <v>44556</v>
      </c>
      <c r="H50" s="208">
        <f t="shared" si="16"/>
        <v>2169</v>
      </c>
      <c r="I50" s="210">
        <f t="shared" ref="I50" si="19">G50+H50</f>
        <v>46725</v>
      </c>
      <c r="J50" s="211">
        <f t="shared" ref="J50" si="20">I50/$I$50</f>
        <v>1</v>
      </c>
      <c r="K50" s="210">
        <f t="shared" ref="K50:K51" si="21">E50+I50</f>
        <v>67473</v>
      </c>
    </row>
    <row r="51" spans="2:11" ht="27" customHeight="1" x14ac:dyDescent="0.2">
      <c r="B51" s="194" t="s">
        <v>82</v>
      </c>
      <c r="C51" s="195">
        <f>+C50/$K$50</f>
        <v>0.23443451454655936</v>
      </c>
      <c r="D51" s="195">
        <f>+D50/$K$50</f>
        <v>7.3066263542454019E-2</v>
      </c>
      <c r="E51" s="196">
        <f>C51+D51</f>
        <v>0.30750077808901338</v>
      </c>
      <c r="F51" s="196"/>
      <c r="G51" s="195">
        <f>+G50/$K$50</f>
        <v>0.66035303010092927</v>
      </c>
      <c r="H51" s="195">
        <f>+H50/$K$50</f>
        <v>3.2146191810057359E-2</v>
      </c>
      <c r="I51" s="196">
        <f>G51+H51</f>
        <v>0.69249922191098667</v>
      </c>
      <c r="J51" s="196"/>
      <c r="K51" s="196">
        <f t="shared" si="21"/>
        <v>1</v>
      </c>
    </row>
    <row r="52" spans="2:11" x14ac:dyDescent="0.2">
      <c r="B52" s="187" t="s">
        <v>147</v>
      </c>
    </row>
    <row r="53" spans="2:11" x14ac:dyDescent="0.2">
      <c r="B53" s="187" t="s">
        <v>148</v>
      </c>
    </row>
    <row r="143" spans="2:2" x14ac:dyDescent="0.2">
      <c r="B143" s="188" t="s">
        <v>94</v>
      </c>
    </row>
  </sheetData>
  <mergeCells count="10">
    <mergeCell ref="B6:K6"/>
    <mergeCell ref="B5:K5"/>
    <mergeCell ref="B29:K29"/>
    <mergeCell ref="B30:K30"/>
    <mergeCell ref="B32:K32"/>
    <mergeCell ref="B33:B34"/>
    <mergeCell ref="C33:K33"/>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141"/>
  <sheetViews>
    <sheetView showGridLines="0" zoomScaleNormal="100" workbookViewId="0"/>
  </sheetViews>
  <sheetFormatPr baseColWidth="10" defaultRowHeight="12" x14ac:dyDescent="0.2"/>
  <cols>
    <col min="1" max="1" width="6" style="188" customWidth="1"/>
    <col min="2" max="2" width="18.140625" style="188" customWidth="1"/>
    <col min="3" max="3" width="9.7109375" style="188" bestFit="1" customWidth="1"/>
    <col min="4" max="4" width="9.140625" style="188" bestFit="1" customWidth="1"/>
    <col min="5" max="6" width="9.140625" style="188" customWidth="1"/>
    <col min="7" max="7" width="9.42578125" style="188" bestFit="1" customWidth="1"/>
    <col min="8" max="8" width="8.42578125" style="188" bestFit="1" customWidth="1"/>
    <col min="9" max="11" width="8.42578125" style="188" customWidth="1"/>
    <col min="12" max="12" width="9.85546875" style="188" customWidth="1"/>
    <col min="13" max="251" width="11.42578125" style="188"/>
    <col min="252" max="252" width="18.140625" style="188" customWidth="1"/>
    <col min="253" max="253" width="9.7109375" style="188" bestFit="1" customWidth="1"/>
    <col min="254" max="254" width="9.140625" style="188" bestFit="1" customWidth="1"/>
    <col min="255" max="256" width="9.140625" style="188" customWidth="1"/>
    <col min="257" max="257" width="9.42578125" style="188" bestFit="1" customWidth="1"/>
    <col min="258" max="258" width="8.42578125" style="188" bestFit="1" customWidth="1"/>
    <col min="259" max="261" width="8.42578125" style="188" customWidth="1"/>
    <col min="262" max="267" width="0" style="188" hidden="1" customWidth="1"/>
    <col min="268" max="268" width="9.85546875" style="188" customWidth="1"/>
    <col min="269" max="507" width="11.42578125" style="188"/>
    <col min="508" max="508" width="18.140625" style="188" customWidth="1"/>
    <col min="509" max="509" width="9.7109375" style="188" bestFit="1" customWidth="1"/>
    <col min="510" max="510" width="9.140625" style="188" bestFit="1" customWidth="1"/>
    <col min="511" max="512" width="9.140625" style="188" customWidth="1"/>
    <col min="513" max="513" width="9.42578125" style="188" bestFit="1" customWidth="1"/>
    <col min="514" max="514" width="8.42578125" style="188" bestFit="1" customWidth="1"/>
    <col min="515" max="517" width="8.42578125" style="188" customWidth="1"/>
    <col min="518" max="523" width="0" style="188" hidden="1" customWidth="1"/>
    <col min="524" max="524" width="9.85546875" style="188" customWidth="1"/>
    <col min="525" max="763" width="11.42578125" style="188"/>
    <col min="764" max="764" width="18.140625" style="188" customWidth="1"/>
    <col min="765" max="765" width="9.7109375" style="188" bestFit="1" customWidth="1"/>
    <col min="766" max="766" width="9.140625" style="188" bestFit="1" customWidth="1"/>
    <col min="767" max="768" width="9.140625" style="188" customWidth="1"/>
    <col min="769" max="769" width="9.42578125" style="188" bestFit="1" customWidth="1"/>
    <col min="770" max="770" width="8.42578125" style="188" bestFit="1" customWidth="1"/>
    <col min="771" max="773" width="8.42578125" style="188" customWidth="1"/>
    <col min="774" max="779" width="0" style="188" hidden="1" customWidth="1"/>
    <col min="780" max="780" width="9.85546875" style="188" customWidth="1"/>
    <col min="781" max="1019" width="11.42578125" style="188"/>
    <col min="1020" max="1020" width="18.140625" style="188" customWidth="1"/>
    <col min="1021" max="1021" width="9.7109375" style="188" bestFit="1" customWidth="1"/>
    <col min="1022" max="1022" width="9.140625" style="188" bestFit="1" customWidth="1"/>
    <col min="1023" max="1024" width="9.140625" style="188" customWidth="1"/>
    <col min="1025" max="1025" width="9.42578125" style="188" bestFit="1" customWidth="1"/>
    <col min="1026" max="1026" width="8.42578125" style="188" bestFit="1" customWidth="1"/>
    <col min="1027" max="1029" width="8.42578125" style="188" customWidth="1"/>
    <col min="1030" max="1035" width="0" style="188" hidden="1" customWidth="1"/>
    <col min="1036" max="1036" width="9.85546875" style="188" customWidth="1"/>
    <col min="1037" max="1275" width="11.42578125" style="188"/>
    <col min="1276" max="1276" width="18.140625" style="188" customWidth="1"/>
    <col min="1277" max="1277" width="9.7109375" style="188" bestFit="1" customWidth="1"/>
    <col min="1278" max="1278" width="9.140625" style="188" bestFit="1" customWidth="1"/>
    <col min="1279" max="1280" width="9.140625" style="188" customWidth="1"/>
    <col min="1281" max="1281" width="9.42578125" style="188" bestFit="1" customWidth="1"/>
    <col min="1282" max="1282" width="8.42578125" style="188" bestFit="1" customWidth="1"/>
    <col min="1283" max="1285" width="8.42578125" style="188" customWidth="1"/>
    <col min="1286" max="1291" width="0" style="188" hidden="1" customWidth="1"/>
    <col min="1292" max="1292" width="9.85546875" style="188" customWidth="1"/>
    <col min="1293" max="1531" width="11.42578125" style="188"/>
    <col min="1532" max="1532" width="18.140625" style="188" customWidth="1"/>
    <col min="1533" max="1533" width="9.7109375" style="188" bestFit="1" customWidth="1"/>
    <col min="1534" max="1534" width="9.140625" style="188" bestFit="1" customWidth="1"/>
    <col min="1535" max="1536" width="9.140625" style="188" customWidth="1"/>
    <col min="1537" max="1537" width="9.42578125" style="188" bestFit="1" customWidth="1"/>
    <col min="1538" max="1538" width="8.42578125" style="188" bestFit="1" customWidth="1"/>
    <col min="1539" max="1541" width="8.42578125" style="188" customWidth="1"/>
    <col min="1542" max="1547" width="0" style="188" hidden="1" customWidth="1"/>
    <col min="1548" max="1548" width="9.85546875" style="188" customWidth="1"/>
    <col min="1549" max="1787" width="11.42578125" style="188"/>
    <col min="1788" max="1788" width="18.140625" style="188" customWidth="1"/>
    <col min="1789" max="1789" width="9.7109375" style="188" bestFit="1" customWidth="1"/>
    <col min="1790" max="1790" width="9.140625" style="188" bestFit="1" customWidth="1"/>
    <col min="1791" max="1792" width="9.140625" style="188" customWidth="1"/>
    <col min="1793" max="1793" width="9.42578125" style="188" bestFit="1" customWidth="1"/>
    <col min="1794" max="1794" width="8.42578125" style="188" bestFit="1" customWidth="1"/>
    <col min="1795" max="1797" width="8.42578125" style="188" customWidth="1"/>
    <col min="1798" max="1803" width="0" style="188" hidden="1" customWidth="1"/>
    <col min="1804" max="1804" width="9.85546875" style="188" customWidth="1"/>
    <col min="1805" max="2043" width="11.42578125" style="188"/>
    <col min="2044" max="2044" width="18.140625" style="188" customWidth="1"/>
    <col min="2045" max="2045" width="9.7109375" style="188" bestFit="1" customWidth="1"/>
    <col min="2046" max="2046" width="9.140625" style="188" bestFit="1" customWidth="1"/>
    <col min="2047" max="2048" width="9.140625" style="188" customWidth="1"/>
    <col min="2049" max="2049" width="9.42578125" style="188" bestFit="1" customWidth="1"/>
    <col min="2050" max="2050" width="8.42578125" style="188" bestFit="1" customWidth="1"/>
    <col min="2051" max="2053" width="8.42578125" style="188" customWidth="1"/>
    <col min="2054" max="2059" width="0" style="188" hidden="1" customWidth="1"/>
    <col min="2060" max="2060" width="9.85546875" style="188" customWidth="1"/>
    <col min="2061" max="2299" width="11.42578125" style="188"/>
    <col min="2300" max="2300" width="18.140625" style="188" customWidth="1"/>
    <col min="2301" max="2301" width="9.7109375" style="188" bestFit="1" customWidth="1"/>
    <col min="2302" max="2302" width="9.140625" style="188" bestFit="1" customWidth="1"/>
    <col min="2303" max="2304" width="9.140625" style="188" customWidth="1"/>
    <col min="2305" max="2305" width="9.42578125" style="188" bestFit="1" customWidth="1"/>
    <col min="2306" max="2306" width="8.42578125" style="188" bestFit="1" customWidth="1"/>
    <col min="2307" max="2309" width="8.42578125" style="188" customWidth="1"/>
    <col min="2310" max="2315" width="0" style="188" hidden="1" customWidth="1"/>
    <col min="2316" max="2316" width="9.85546875" style="188" customWidth="1"/>
    <col min="2317" max="2555" width="11.42578125" style="188"/>
    <col min="2556" max="2556" width="18.140625" style="188" customWidth="1"/>
    <col min="2557" max="2557" width="9.7109375" style="188" bestFit="1" customWidth="1"/>
    <col min="2558" max="2558" width="9.140625" style="188" bestFit="1" customWidth="1"/>
    <col min="2559" max="2560" width="9.140625" style="188" customWidth="1"/>
    <col min="2561" max="2561" width="9.42578125" style="188" bestFit="1" customWidth="1"/>
    <col min="2562" max="2562" width="8.42578125" style="188" bestFit="1" customWidth="1"/>
    <col min="2563" max="2565" width="8.42578125" style="188" customWidth="1"/>
    <col min="2566" max="2571" width="0" style="188" hidden="1" customWidth="1"/>
    <col min="2572" max="2572" width="9.85546875" style="188" customWidth="1"/>
    <col min="2573" max="2811" width="11.42578125" style="188"/>
    <col min="2812" max="2812" width="18.140625" style="188" customWidth="1"/>
    <col min="2813" max="2813" width="9.7109375" style="188" bestFit="1" customWidth="1"/>
    <col min="2814" max="2814" width="9.140625" style="188" bestFit="1" customWidth="1"/>
    <col min="2815" max="2816" width="9.140625" style="188" customWidth="1"/>
    <col min="2817" max="2817" width="9.42578125" style="188" bestFit="1" customWidth="1"/>
    <col min="2818" max="2818" width="8.42578125" style="188" bestFit="1" customWidth="1"/>
    <col min="2819" max="2821" width="8.42578125" style="188" customWidth="1"/>
    <col min="2822" max="2827" width="0" style="188" hidden="1" customWidth="1"/>
    <col min="2828" max="2828" width="9.85546875" style="188" customWidth="1"/>
    <col min="2829" max="3067" width="11.42578125" style="188"/>
    <col min="3068" max="3068" width="18.140625" style="188" customWidth="1"/>
    <col min="3069" max="3069" width="9.7109375" style="188" bestFit="1" customWidth="1"/>
    <col min="3070" max="3070" width="9.140625" style="188" bestFit="1" customWidth="1"/>
    <col min="3071" max="3072" width="9.140625" style="188" customWidth="1"/>
    <col min="3073" max="3073" width="9.42578125" style="188" bestFit="1" customWidth="1"/>
    <col min="3074" max="3074" width="8.42578125" style="188" bestFit="1" customWidth="1"/>
    <col min="3075" max="3077" width="8.42578125" style="188" customWidth="1"/>
    <col min="3078" max="3083" width="0" style="188" hidden="1" customWidth="1"/>
    <col min="3084" max="3084" width="9.85546875" style="188" customWidth="1"/>
    <col min="3085" max="3323" width="11.42578125" style="188"/>
    <col min="3324" max="3324" width="18.140625" style="188" customWidth="1"/>
    <col min="3325" max="3325" width="9.7109375" style="188" bestFit="1" customWidth="1"/>
    <col min="3326" max="3326" width="9.140625" style="188" bestFit="1" customWidth="1"/>
    <col min="3327" max="3328" width="9.140625" style="188" customWidth="1"/>
    <col min="3329" max="3329" width="9.42578125" style="188" bestFit="1" customWidth="1"/>
    <col min="3330" max="3330" width="8.42578125" style="188" bestFit="1" customWidth="1"/>
    <col min="3331" max="3333" width="8.42578125" style="188" customWidth="1"/>
    <col min="3334" max="3339" width="0" style="188" hidden="1" customWidth="1"/>
    <col min="3340" max="3340" width="9.85546875" style="188" customWidth="1"/>
    <col min="3341" max="3579" width="11.42578125" style="188"/>
    <col min="3580" max="3580" width="18.140625" style="188" customWidth="1"/>
    <col min="3581" max="3581" width="9.7109375" style="188" bestFit="1" customWidth="1"/>
    <col min="3582" max="3582" width="9.140625" style="188" bestFit="1" customWidth="1"/>
    <col min="3583" max="3584" width="9.140625" style="188" customWidth="1"/>
    <col min="3585" max="3585" width="9.42578125" style="188" bestFit="1" customWidth="1"/>
    <col min="3586" max="3586" width="8.42578125" style="188" bestFit="1" customWidth="1"/>
    <col min="3587" max="3589" width="8.42578125" style="188" customWidth="1"/>
    <col min="3590" max="3595" width="0" style="188" hidden="1" customWidth="1"/>
    <col min="3596" max="3596" width="9.85546875" style="188" customWidth="1"/>
    <col min="3597" max="3835" width="11.42578125" style="188"/>
    <col min="3836" max="3836" width="18.140625" style="188" customWidth="1"/>
    <col min="3837" max="3837" width="9.7109375" style="188" bestFit="1" customWidth="1"/>
    <col min="3838" max="3838" width="9.140625" style="188" bestFit="1" customWidth="1"/>
    <col min="3839" max="3840" width="9.140625" style="188" customWidth="1"/>
    <col min="3841" max="3841" width="9.42578125" style="188" bestFit="1" customWidth="1"/>
    <col min="3842" max="3842" width="8.42578125" style="188" bestFit="1" customWidth="1"/>
    <col min="3843" max="3845" width="8.42578125" style="188" customWidth="1"/>
    <col min="3846" max="3851" width="0" style="188" hidden="1" customWidth="1"/>
    <col min="3852" max="3852" width="9.85546875" style="188" customWidth="1"/>
    <col min="3853" max="4091" width="11.42578125" style="188"/>
    <col min="4092" max="4092" width="18.140625" style="188" customWidth="1"/>
    <col min="4093" max="4093" width="9.7109375" style="188" bestFit="1" customWidth="1"/>
    <col min="4094" max="4094" width="9.140625" style="188" bestFit="1" customWidth="1"/>
    <col min="4095" max="4096" width="9.140625" style="188" customWidth="1"/>
    <col min="4097" max="4097" width="9.42578125" style="188" bestFit="1" customWidth="1"/>
    <col min="4098" max="4098" width="8.42578125" style="188" bestFit="1" customWidth="1"/>
    <col min="4099" max="4101" width="8.42578125" style="188" customWidth="1"/>
    <col min="4102" max="4107" width="0" style="188" hidden="1" customWidth="1"/>
    <col min="4108" max="4108" width="9.85546875" style="188" customWidth="1"/>
    <col min="4109" max="4347" width="11.42578125" style="188"/>
    <col min="4348" max="4348" width="18.140625" style="188" customWidth="1"/>
    <col min="4349" max="4349" width="9.7109375" style="188" bestFit="1" customWidth="1"/>
    <col min="4350" max="4350" width="9.140625" style="188" bestFit="1" customWidth="1"/>
    <col min="4351" max="4352" width="9.140625" style="188" customWidth="1"/>
    <col min="4353" max="4353" width="9.42578125" style="188" bestFit="1" customWidth="1"/>
    <col min="4354" max="4354" width="8.42578125" style="188" bestFit="1" customWidth="1"/>
    <col min="4355" max="4357" width="8.42578125" style="188" customWidth="1"/>
    <col min="4358" max="4363" width="0" style="188" hidden="1" customWidth="1"/>
    <col min="4364" max="4364" width="9.85546875" style="188" customWidth="1"/>
    <col min="4365" max="4603" width="11.42578125" style="188"/>
    <col min="4604" max="4604" width="18.140625" style="188" customWidth="1"/>
    <col min="4605" max="4605" width="9.7109375" style="188" bestFit="1" customWidth="1"/>
    <col min="4606" max="4606" width="9.140625" style="188" bestFit="1" customWidth="1"/>
    <col min="4607" max="4608" width="9.140625" style="188" customWidth="1"/>
    <col min="4609" max="4609" width="9.42578125" style="188" bestFit="1" customWidth="1"/>
    <col min="4610" max="4610" width="8.42578125" style="188" bestFit="1" customWidth="1"/>
    <col min="4611" max="4613" width="8.42578125" style="188" customWidth="1"/>
    <col min="4614" max="4619" width="0" style="188" hidden="1" customWidth="1"/>
    <col min="4620" max="4620" width="9.85546875" style="188" customWidth="1"/>
    <col min="4621" max="4859" width="11.42578125" style="188"/>
    <col min="4860" max="4860" width="18.140625" style="188" customWidth="1"/>
    <col min="4861" max="4861" width="9.7109375" style="188" bestFit="1" customWidth="1"/>
    <col min="4862" max="4862" width="9.140625" style="188" bestFit="1" customWidth="1"/>
    <col min="4863" max="4864" width="9.140625" style="188" customWidth="1"/>
    <col min="4865" max="4865" width="9.42578125" style="188" bestFit="1" customWidth="1"/>
    <col min="4866" max="4866" width="8.42578125" style="188" bestFit="1" customWidth="1"/>
    <col min="4867" max="4869" width="8.42578125" style="188" customWidth="1"/>
    <col min="4870" max="4875" width="0" style="188" hidden="1" customWidth="1"/>
    <col min="4876" max="4876" width="9.85546875" style="188" customWidth="1"/>
    <col min="4877" max="5115" width="11.42578125" style="188"/>
    <col min="5116" max="5116" width="18.140625" style="188" customWidth="1"/>
    <col min="5117" max="5117" width="9.7109375" style="188" bestFit="1" customWidth="1"/>
    <col min="5118" max="5118" width="9.140625" style="188" bestFit="1" customWidth="1"/>
    <col min="5119" max="5120" width="9.140625" style="188" customWidth="1"/>
    <col min="5121" max="5121" width="9.42578125" style="188" bestFit="1" customWidth="1"/>
    <col min="5122" max="5122" width="8.42578125" style="188" bestFit="1" customWidth="1"/>
    <col min="5123" max="5125" width="8.42578125" style="188" customWidth="1"/>
    <col min="5126" max="5131" width="0" style="188" hidden="1" customWidth="1"/>
    <col min="5132" max="5132" width="9.85546875" style="188" customWidth="1"/>
    <col min="5133" max="5371" width="11.42578125" style="188"/>
    <col min="5372" max="5372" width="18.140625" style="188" customWidth="1"/>
    <col min="5373" max="5373" width="9.7109375" style="188" bestFit="1" customWidth="1"/>
    <col min="5374" max="5374" width="9.140625" style="188" bestFit="1" customWidth="1"/>
    <col min="5375" max="5376" width="9.140625" style="188" customWidth="1"/>
    <col min="5377" max="5377" width="9.42578125" style="188" bestFit="1" customWidth="1"/>
    <col min="5378" max="5378" width="8.42578125" style="188" bestFit="1" customWidth="1"/>
    <col min="5379" max="5381" width="8.42578125" style="188" customWidth="1"/>
    <col min="5382" max="5387" width="0" style="188" hidden="1" customWidth="1"/>
    <col min="5388" max="5388" width="9.85546875" style="188" customWidth="1"/>
    <col min="5389" max="5627" width="11.42578125" style="188"/>
    <col min="5628" max="5628" width="18.140625" style="188" customWidth="1"/>
    <col min="5629" max="5629" width="9.7109375" style="188" bestFit="1" customWidth="1"/>
    <col min="5630" max="5630" width="9.140625" style="188" bestFit="1" customWidth="1"/>
    <col min="5631" max="5632" width="9.140625" style="188" customWidth="1"/>
    <col min="5633" max="5633" width="9.42578125" style="188" bestFit="1" customWidth="1"/>
    <col min="5634" max="5634" width="8.42578125" style="188" bestFit="1" customWidth="1"/>
    <col min="5635" max="5637" width="8.42578125" style="188" customWidth="1"/>
    <col min="5638" max="5643" width="0" style="188" hidden="1" customWidth="1"/>
    <col min="5644" max="5644" width="9.85546875" style="188" customWidth="1"/>
    <col min="5645" max="5883" width="11.42578125" style="188"/>
    <col min="5884" max="5884" width="18.140625" style="188" customWidth="1"/>
    <col min="5885" max="5885" width="9.7109375" style="188" bestFit="1" customWidth="1"/>
    <col min="5886" max="5886" width="9.140625" style="188" bestFit="1" customWidth="1"/>
    <col min="5887" max="5888" width="9.140625" style="188" customWidth="1"/>
    <col min="5889" max="5889" width="9.42578125" style="188" bestFit="1" customWidth="1"/>
    <col min="5890" max="5890" width="8.42578125" style="188" bestFit="1" customWidth="1"/>
    <col min="5891" max="5893" width="8.42578125" style="188" customWidth="1"/>
    <col min="5894" max="5899" width="0" style="188" hidden="1" customWidth="1"/>
    <col min="5900" max="5900" width="9.85546875" style="188" customWidth="1"/>
    <col min="5901" max="6139" width="11.42578125" style="188"/>
    <col min="6140" max="6140" width="18.140625" style="188" customWidth="1"/>
    <col min="6141" max="6141" width="9.7109375" style="188" bestFit="1" customWidth="1"/>
    <col min="6142" max="6142" width="9.140625" style="188" bestFit="1" customWidth="1"/>
    <col min="6143" max="6144" width="9.140625" style="188" customWidth="1"/>
    <col min="6145" max="6145" width="9.42578125" style="188" bestFit="1" customWidth="1"/>
    <col min="6146" max="6146" width="8.42578125" style="188" bestFit="1" customWidth="1"/>
    <col min="6147" max="6149" width="8.42578125" style="188" customWidth="1"/>
    <col min="6150" max="6155" width="0" style="188" hidden="1" customWidth="1"/>
    <col min="6156" max="6156" width="9.85546875" style="188" customWidth="1"/>
    <col min="6157" max="6395" width="11.42578125" style="188"/>
    <col min="6396" max="6396" width="18.140625" style="188" customWidth="1"/>
    <col min="6397" max="6397" width="9.7109375" style="188" bestFit="1" customWidth="1"/>
    <col min="6398" max="6398" width="9.140625" style="188" bestFit="1" customWidth="1"/>
    <col min="6399" max="6400" width="9.140625" style="188" customWidth="1"/>
    <col min="6401" max="6401" width="9.42578125" style="188" bestFit="1" customWidth="1"/>
    <col min="6402" max="6402" width="8.42578125" style="188" bestFit="1" customWidth="1"/>
    <col min="6403" max="6405" width="8.42578125" style="188" customWidth="1"/>
    <col min="6406" max="6411" width="0" style="188" hidden="1" customWidth="1"/>
    <col min="6412" max="6412" width="9.85546875" style="188" customWidth="1"/>
    <col min="6413" max="6651" width="11.42578125" style="188"/>
    <col min="6652" max="6652" width="18.140625" style="188" customWidth="1"/>
    <col min="6653" max="6653" width="9.7109375" style="188" bestFit="1" customWidth="1"/>
    <col min="6654" max="6654" width="9.140625" style="188" bestFit="1" customWidth="1"/>
    <col min="6655" max="6656" width="9.140625" style="188" customWidth="1"/>
    <col min="6657" max="6657" width="9.42578125" style="188" bestFit="1" customWidth="1"/>
    <col min="6658" max="6658" width="8.42578125" style="188" bestFit="1" customWidth="1"/>
    <col min="6659" max="6661" width="8.42578125" style="188" customWidth="1"/>
    <col min="6662" max="6667" width="0" style="188" hidden="1" customWidth="1"/>
    <col min="6668" max="6668" width="9.85546875" style="188" customWidth="1"/>
    <col min="6669" max="6907" width="11.42578125" style="188"/>
    <col min="6908" max="6908" width="18.140625" style="188" customWidth="1"/>
    <col min="6909" max="6909" width="9.7109375" style="188" bestFit="1" customWidth="1"/>
    <col min="6910" max="6910" width="9.140625" style="188" bestFit="1" customWidth="1"/>
    <col min="6911" max="6912" width="9.140625" style="188" customWidth="1"/>
    <col min="6913" max="6913" width="9.42578125" style="188" bestFit="1" customWidth="1"/>
    <col min="6914" max="6914" width="8.42578125" style="188" bestFit="1" customWidth="1"/>
    <col min="6915" max="6917" width="8.42578125" style="188" customWidth="1"/>
    <col min="6918" max="6923" width="0" style="188" hidden="1" customWidth="1"/>
    <col min="6924" max="6924" width="9.85546875" style="188" customWidth="1"/>
    <col min="6925" max="7163" width="11.42578125" style="188"/>
    <col min="7164" max="7164" width="18.140625" style="188" customWidth="1"/>
    <col min="7165" max="7165" width="9.7109375" style="188" bestFit="1" customWidth="1"/>
    <col min="7166" max="7166" width="9.140625" style="188" bestFit="1" customWidth="1"/>
    <col min="7167" max="7168" width="9.140625" style="188" customWidth="1"/>
    <col min="7169" max="7169" width="9.42578125" style="188" bestFit="1" customWidth="1"/>
    <col min="7170" max="7170" width="8.42578125" style="188" bestFit="1" customWidth="1"/>
    <col min="7171" max="7173" width="8.42578125" style="188" customWidth="1"/>
    <col min="7174" max="7179" width="0" style="188" hidden="1" customWidth="1"/>
    <col min="7180" max="7180" width="9.85546875" style="188" customWidth="1"/>
    <col min="7181" max="7419" width="11.42578125" style="188"/>
    <col min="7420" max="7420" width="18.140625" style="188" customWidth="1"/>
    <col min="7421" max="7421" width="9.7109375" style="188" bestFit="1" customWidth="1"/>
    <col min="7422" max="7422" width="9.140625" style="188" bestFit="1" customWidth="1"/>
    <col min="7423" max="7424" width="9.140625" style="188" customWidth="1"/>
    <col min="7425" max="7425" width="9.42578125" style="188" bestFit="1" customWidth="1"/>
    <col min="7426" max="7426" width="8.42578125" style="188" bestFit="1" customWidth="1"/>
    <col min="7427" max="7429" width="8.42578125" style="188" customWidth="1"/>
    <col min="7430" max="7435" width="0" style="188" hidden="1" customWidth="1"/>
    <col min="7436" max="7436" width="9.85546875" style="188" customWidth="1"/>
    <col min="7437" max="7675" width="11.42578125" style="188"/>
    <col min="7676" max="7676" width="18.140625" style="188" customWidth="1"/>
    <col min="7677" max="7677" width="9.7109375" style="188" bestFit="1" customWidth="1"/>
    <col min="7678" max="7678" width="9.140625" style="188" bestFit="1" customWidth="1"/>
    <col min="7679" max="7680" width="9.140625" style="188" customWidth="1"/>
    <col min="7681" max="7681" width="9.42578125" style="188" bestFit="1" customWidth="1"/>
    <col min="7682" max="7682" width="8.42578125" style="188" bestFit="1" customWidth="1"/>
    <col min="7683" max="7685" width="8.42578125" style="188" customWidth="1"/>
    <col min="7686" max="7691" width="0" style="188" hidden="1" customWidth="1"/>
    <col min="7692" max="7692" width="9.85546875" style="188" customWidth="1"/>
    <col min="7693" max="7931" width="11.42578125" style="188"/>
    <col min="7932" max="7932" width="18.140625" style="188" customWidth="1"/>
    <col min="7933" max="7933" width="9.7109375" style="188" bestFit="1" customWidth="1"/>
    <col min="7934" max="7934" width="9.140625" style="188" bestFit="1" customWidth="1"/>
    <col min="7935" max="7936" width="9.140625" style="188" customWidth="1"/>
    <col min="7937" max="7937" width="9.42578125" style="188" bestFit="1" customWidth="1"/>
    <col min="7938" max="7938" width="8.42578125" style="188" bestFit="1" customWidth="1"/>
    <col min="7939" max="7941" width="8.42578125" style="188" customWidth="1"/>
    <col min="7942" max="7947" width="0" style="188" hidden="1" customWidth="1"/>
    <col min="7948" max="7948" width="9.85546875" style="188" customWidth="1"/>
    <col min="7949" max="8187" width="11.42578125" style="188"/>
    <col min="8188" max="8188" width="18.140625" style="188" customWidth="1"/>
    <col min="8189" max="8189" width="9.7109375" style="188" bestFit="1" customWidth="1"/>
    <col min="8190" max="8190" width="9.140625" style="188" bestFit="1" customWidth="1"/>
    <col min="8191" max="8192" width="9.140625" style="188" customWidth="1"/>
    <col min="8193" max="8193" width="9.42578125" style="188" bestFit="1" customWidth="1"/>
    <col min="8194" max="8194" width="8.42578125" style="188" bestFit="1" customWidth="1"/>
    <col min="8195" max="8197" width="8.42578125" style="188" customWidth="1"/>
    <col min="8198" max="8203" width="0" style="188" hidden="1" customWidth="1"/>
    <col min="8204" max="8204" width="9.85546875" style="188" customWidth="1"/>
    <col min="8205" max="8443" width="11.42578125" style="188"/>
    <col min="8444" max="8444" width="18.140625" style="188" customWidth="1"/>
    <col min="8445" max="8445" width="9.7109375" style="188" bestFit="1" customWidth="1"/>
    <col min="8446" max="8446" width="9.140625" style="188" bestFit="1" customWidth="1"/>
    <col min="8447" max="8448" width="9.140625" style="188" customWidth="1"/>
    <col min="8449" max="8449" width="9.42578125" style="188" bestFit="1" customWidth="1"/>
    <col min="8450" max="8450" width="8.42578125" style="188" bestFit="1" customWidth="1"/>
    <col min="8451" max="8453" width="8.42578125" style="188" customWidth="1"/>
    <col min="8454" max="8459" width="0" style="188" hidden="1" customWidth="1"/>
    <col min="8460" max="8460" width="9.85546875" style="188" customWidth="1"/>
    <col min="8461" max="8699" width="11.42578125" style="188"/>
    <col min="8700" max="8700" width="18.140625" style="188" customWidth="1"/>
    <col min="8701" max="8701" width="9.7109375" style="188" bestFit="1" customWidth="1"/>
    <col min="8702" max="8702" width="9.140625" style="188" bestFit="1" customWidth="1"/>
    <col min="8703" max="8704" width="9.140625" style="188" customWidth="1"/>
    <col min="8705" max="8705" width="9.42578125" style="188" bestFit="1" customWidth="1"/>
    <col min="8706" max="8706" width="8.42578125" style="188" bestFit="1" customWidth="1"/>
    <col min="8707" max="8709" width="8.42578125" style="188" customWidth="1"/>
    <col min="8710" max="8715" width="0" style="188" hidden="1" customWidth="1"/>
    <col min="8716" max="8716" width="9.85546875" style="188" customWidth="1"/>
    <col min="8717" max="8955" width="11.42578125" style="188"/>
    <col min="8956" max="8956" width="18.140625" style="188" customWidth="1"/>
    <col min="8957" max="8957" width="9.7109375" style="188" bestFit="1" customWidth="1"/>
    <col min="8958" max="8958" width="9.140625" style="188" bestFit="1" customWidth="1"/>
    <col min="8959" max="8960" width="9.140625" style="188" customWidth="1"/>
    <col min="8961" max="8961" width="9.42578125" style="188" bestFit="1" customWidth="1"/>
    <col min="8962" max="8962" width="8.42578125" style="188" bestFit="1" customWidth="1"/>
    <col min="8963" max="8965" width="8.42578125" style="188" customWidth="1"/>
    <col min="8966" max="8971" width="0" style="188" hidden="1" customWidth="1"/>
    <col min="8972" max="8972" width="9.85546875" style="188" customWidth="1"/>
    <col min="8973" max="9211" width="11.42578125" style="188"/>
    <col min="9212" max="9212" width="18.140625" style="188" customWidth="1"/>
    <col min="9213" max="9213" width="9.7109375" style="188" bestFit="1" customWidth="1"/>
    <col min="9214" max="9214" width="9.140625" style="188" bestFit="1" customWidth="1"/>
    <col min="9215" max="9216" width="9.140625" style="188" customWidth="1"/>
    <col min="9217" max="9217" width="9.42578125" style="188" bestFit="1" customWidth="1"/>
    <col min="9218" max="9218" width="8.42578125" style="188" bestFit="1" customWidth="1"/>
    <col min="9219" max="9221" width="8.42578125" style="188" customWidth="1"/>
    <col min="9222" max="9227" width="0" style="188" hidden="1" customWidth="1"/>
    <col min="9228" max="9228" width="9.85546875" style="188" customWidth="1"/>
    <col min="9229" max="9467" width="11.42578125" style="188"/>
    <col min="9468" max="9468" width="18.140625" style="188" customWidth="1"/>
    <col min="9469" max="9469" width="9.7109375" style="188" bestFit="1" customWidth="1"/>
    <col min="9470" max="9470" width="9.140625" style="188" bestFit="1" customWidth="1"/>
    <col min="9471" max="9472" width="9.140625" style="188" customWidth="1"/>
    <col min="9473" max="9473" width="9.42578125" style="188" bestFit="1" customWidth="1"/>
    <col min="9474" max="9474" width="8.42578125" style="188" bestFit="1" customWidth="1"/>
    <col min="9475" max="9477" width="8.42578125" style="188" customWidth="1"/>
    <col min="9478" max="9483" width="0" style="188" hidden="1" customWidth="1"/>
    <col min="9484" max="9484" width="9.85546875" style="188" customWidth="1"/>
    <col min="9485" max="9723" width="11.42578125" style="188"/>
    <col min="9724" max="9724" width="18.140625" style="188" customWidth="1"/>
    <col min="9725" max="9725" width="9.7109375" style="188" bestFit="1" customWidth="1"/>
    <col min="9726" max="9726" width="9.140625" style="188" bestFit="1" customWidth="1"/>
    <col min="9727" max="9728" width="9.140625" style="188" customWidth="1"/>
    <col min="9729" max="9729" width="9.42578125" style="188" bestFit="1" customWidth="1"/>
    <col min="9730" max="9730" width="8.42578125" style="188" bestFit="1" customWidth="1"/>
    <col min="9731" max="9733" width="8.42578125" style="188" customWidth="1"/>
    <col min="9734" max="9739" width="0" style="188" hidden="1" customWidth="1"/>
    <col min="9740" max="9740" width="9.85546875" style="188" customWidth="1"/>
    <col min="9741" max="9979" width="11.42578125" style="188"/>
    <col min="9980" max="9980" width="18.140625" style="188" customWidth="1"/>
    <col min="9981" max="9981" width="9.7109375" style="188" bestFit="1" customWidth="1"/>
    <col min="9982" max="9982" width="9.140625" style="188" bestFit="1" customWidth="1"/>
    <col min="9983" max="9984" width="9.140625" style="188" customWidth="1"/>
    <col min="9985" max="9985" width="9.42578125" style="188" bestFit="1" customWidth="1"/>
    <col min="9986" max="9986" width="8.42578125" style="188" bestFit="1" customWidth="1"/>
    <col min="9987" max="9989" width="8.42578125" style="188" customWidth="1"/>
    <col min="9990" max="9995" width="0" style="188" hidden="1" customWidth="1"/>
    <col min="9996" max="9996" width="9.85546875" style="188" customWidth="1"/>
    <col min="9997" max="10235" width="11.42578125" style="188"/>
    <col min="10236" max="10236" width="18.140625" style="188" customWidth="1"/>
    <col min="10237" max="10237" width="9.7109375" style="188" bestFit="1" customWidth="1"/>
    <col min="10238" max="10238" width="9.140625" style="188" bestFit="1" customWidth="1"/>
    <col min="10239" max="10240" width="9.140625" style="188" customWidth="1"/>
    <col min="10241" max="10241" width="9.42578125" style="188" bestFit="1" customWidth="1"/>
    <col min="10242" max="10242" width="8.42578125" style="188" bestFit="1" customWidth="1"/>
    <col min="10243" max="10245" width="8.42578125" style="188" customWidth="1"/>
    <col min="10246" max="10251" width="0" style="188" hidden="1" customWidth="1"/>
    <col min="10252" max="10252" width="9.85546875" style="188" customWidth="1"/>
    <col min="10253" max="10491" width="11.42578125" style="188"/>
    <col min="10492" max="10492" width="18.140625" style="188" customWidth="1"/>
    <col min="10493" max="10493" width="9.7109375" style="188" bestFit="1" customWidth="1"/>
    <col min="10494" max="10494" width="9.140625" style="188" bestFit="1" customWidth="1"/>
    <col min="10495" max="10496" width="9.140625" style="188" customWidth="1"/>
    <col min="10497" max="10497" width="9.42578125" style="188" bestFit="1" customWidth="1"/>
    <col min="10498" max="10498" width="8.42578125" style="188" bestFit="1" customWidth="1"/>
    <col min="10499" max="10501" width="8.42578125" style="188" customWidth="1"/>
    <col min="10502" max="10507" width="0" style="188" hidden="1" customWidth="1"/>
    <col min="10508" max="10508" width="9.85546875" style="188" customWidth="1"/>
    <col min="10509" max="10747" width="11.42578125" style="188"/>
    <col min="10748" max="10748" width="18.140625" style="188" customWidth="1"/>
    <col min="10749" max="10749" width="9.7109375" style="188" bestFit="1" customWidth="1"/>
    <col min="10750" max="10750" width="9.140625" style="188" bestFit="1" customWidth="1"/>
    <col min="10751" max="10752" width="9.140625" style="188" customWidth="1"/>
    <col min="10753" max="10753" width="9.42578125" style="188" bestFit="1" customWidth="1"/>
    <col min="10754" max="10754" width="8.42578125" style="188" bestFit="1" customWidth="1"/>
    <col min="10755" max="10757" width="8.42578125" style="188" customWidth="1"/>
    <col min="10758" max="10763" width="0" style="188" hidden="1" customWidth="1"/>
    <col min="10764" max="10764" width="9.85546875" style="188" customWidth="1"/>
    <col min="10765" max="11003" width="11.42578125" style="188"/>
    <col min="11004" max="11004" width="18.140625" style="188" customWidth="1"/>
    <col min="11005" max="11005" width="9.7109375" style="188" bestFit="1" customWidth="1"/>
    <col min="11006" max="11006" width="9.140625" style="188" bestFit="1" customWidth="1"/>
    <col min="11007" max="11008" width="9.140625" style="188" customWidth="1"/>
    <col min="11009" max="11009" width="9.42578125" style="188" bestFit="1" customWidth="1"/>
    <col min="11010" max="11010" width="8.42578125" style="188" bestFit="1" customWidth="1"/>
    <col min="11011" max="11013" width="8.42578125" style="188" customWidth="1"/>
    <col min="11014" max="11019" width="0" style="188" hidden="1" customWidth="1"/>
    <col min="11020" max="11020" width="9.85546875" style="188" customWidth="1"/>
    <col min="11021" max="11259" width="11.42578125" style="188"/>
    <col min="11260" max="11260" width="18.140625" style="188" customWidth="1"/>
    <col min="11261" max="11261" width="9.7109375" style="188" bestFit="1" customWidth="1"/>
    <col min="11262" max="11262" width="9.140625" style="188" bestFit="1" customWidth="1"/>
    <col min="11263" max="11264" width="9.140625" style="188" customWidth="1"/>
    <col min="11265" max="11265" width="9.42578125" style="188" bestFit="1" customWidth="1"/>
    <col min="11266" max="11266" width="8.42578125" style="188" bestFit="1" customWidth="1"/>
    <col min="11267" max="11269" width="8.42578125" style="188" customWidth="1"/>
    <col min="11270" max="11275" width="0" style="188" hidden="1" customWidth="1"/>
    <col min="11276" max="11276" width="9.85546875" style="188" customWidth="1"/>
    <col min="11277" max="11515" width="11.42578125" style="188"/>
    <col min="11516" max="11516" width="18.140625" style="188" customWidth="1"/>
    <col min="11517" max="11517" width="9.7109375" style="188" bestFit="1" customWidth="1"/>
    <col min="11518" max="11518" width="9.140625" style="188" bestFit="1" customWidth="1"/>
    <col min="11519" max="11520" width="9.140625" style="188" customWidth="1"/>
    <col min="11521" max="11521" width="9.42578125" style="188" bestFit="1" customWidth="1"/>
    <col min="11522" max="11522" width="8.42578125" style="188" bestFit="1" customWidth="1"/>
    <col min="11523" max="11525" width="8.42578125" style="188" customWidth="1"/>
    <col min="11526" max="11531" width="0" style="188" hidden="1" customWidth="1"/>
    <col min="11532" max="11532" width="9.85546875" style="188" customWidth="1"/>
    <col min="11533" max="11771" width="11.42578125" style="188"/>
    <col min="11772" max="11772" width="18.140625" style="188" customWidth="1"/>
    <col min="11773" max="11773" width="9.7109375" style="188" bestFit="1" customWidth="1"/>
    <col min="11774" max="11774" width="9.140625" style="188" bestFit="1" customWidth="1"/>
    <col min="11775" max="11776" width="9.140625" style="188" customWidth="1"/>
    <col min="11777" max="11777" width="9.42578125" style="188" bestFit="1" customWidth="1"/>
    <col min="11778" max="11778" width="8.42578125" style="188" bestFit="1" customWidth="1"/>
    <col min="11779" max="11781" width="8.42578125" style="188" customWidth="1"/>
    <col min="11782" max="11787" width="0" style="188" hidden="1" customWidth="1"/>
    <col min="11788" max="11788" width="9.85546875" style="188" customWidth="1"/>
    <col min="11789" max="12027" width="11.42578125" style="188"/>
    <col min="12028" max="12028" width="18.140625" style="188" customWidth="1"/>
    <col min="12029" max="12029" width="9.7109375" style="188" bestFit="1" customWidth="1"/>
    <col min="12030" max="12030" width="9.140625" style="188" bestFit="1" customWidth="1"/>
    <col min="12031" max="12032" width="9.140625" style="188" customWidth="1"/>
    <col min="12033" max="12033" width="9.42578125" style="188" bestFit="1" customWidth="1"/>
    <col min="12034" max="12034" width="8.42578125" style="188" bestFit="1" customWidth="1"/>
    <col min="12035" max="12037" width="8.42578125" style="188" customWidth="1"/>
    <col min="12038" max="12043" width="0" style="188" hidden="1" customWidth="1"/>
    <col min="12044" max="12044" width="9.85546875" style="188" customWidth="1"/>
    <col min="12045" max="12283" width="11.42578125" style="188"/>
    <col min="12284" max="12284" width="18.140625" style="188" customWidth="1"/>
    <col min="12285" max="12285" width="9.7109375" style="188" bestFit="1" customWidth="1"/>
    <col min="12286" max="12286" width="9.140625" style="188" bestFit="1" customWidth="1"/>
    <col min="12287" max="12288" width="9.140625" style="188" customWidth="1"/>
    <col min="12289" max="12289" width="9.42578125" style="188" bestFit="1" customWidth="1"/>
    <col min="12290" max="12290" width="8.42578125" style="188" bestFit="1" customWidth="1"/>
    <col min="12291" max="12293" width="8.42578125" style="188" customWidth="1"/>
    <col min="12294" max="12299" width="0" style="188" hidden="1" customWidth="1"/>
    <col min="12300" max="12300" width="9.85546875" style="188" customWidth="1"/>
    <col min="12301" max="12539" width="11.42578125" style="188"/>
    <col min="12540" max="12540" width="18.140625" style="188" customWidth="1"/>
    <col min="12541" max="12541" width="9.7109375" style="188" bestFit="1" customWidth="1"/>
    <col min="12542" max="12542" width="9.140625" style="188" bestFit="1" customWidth="1"/>
    <col min="12543" max="12544" width="9.140625" style="188" customWidth="1"/>
    <col min="12545" max="12545" width="9.42578125" style="188" bestFit="1" customWidth="1"/>
    <col min="12546" max="12546" width="8.42578125" style="188" bestFit="1" customWidth="1"/>
    <col min="12547" max="12549" width="8.42578125" style="188" customWidth="1"/>
    <col min="12550" max="12555" width="0" style="188" hidden="1" customWidth="1"/>
    <col min="12556" max="12556" width="9.85546875" style="188" customWidth="1"/>
    <col min="12557" max="12795" width="11.42578125" style="188"/>
    <col min="12796" max="12796" width="18.140625" style="188" customWidth="1"/>
    <col min="12797" max="12797" width="9.7109375" style="188" bestFit="1" customWidth="1"/>
    <col min="12798" max="12798" width="9.140625" style="188" bestFit="1" customWidth="1"/>
    <col min="12799" max="12800" width="9.140625" style="188" customWidth="1"/>
    <col min="12801" max="12801" width="9.42578125" style="188" bestFit="1" customWidth="1"/>
    <col min="12802" max="12802" width="8.42578125" style="188" bestFit="1" customWidth="1"/>
    <col min="12803" max="12805" width="8.42578125" style="188" customWidth="1"/>
    <col min="12806" max="12811" width="0" style="188" hidden="1" customWidth="1"/>
    <col min="12812" max="12812" width="9.85546875" style="188" customWidth="1"/>
    <col min="12813" max="13051" width="11.42578125" style="188"/>
    <col min="13052" max="13052" width="18.140625" style="188" customWidth="1"/>
    <col min="13053" max="13053" width="9.7109375" style="188" bestFit="1" customWidth="1"/>
    <col min="13054" max="13054" width="9.140625" style="188" bestFit="1" customWidth="1"/>
    <col min="13055" max="13056" width="9.140625" style="188" customWidth="1"/>
    <col min="13057" max="13057" width="9.42578125" style="188" bestFit="1" customWidth="1"/>
    <col min="13058" max="13058" width="8.42578125" style="188" bestFit="1" customWidth="1"/>
    <col min="13059" max="13061" width="8.42578125" style="188" customWidth="1"/>
    <col min="13062" max="13067" width="0" style="188" hidden="1" customWidth="1"/>
    <col min="13068" max="13068" width="9.85546875" style="188" customWidth="1"/>
    <col min="13069" max="13307" width="11.42578125" style="188"/>
    <col min="13308" max="13308" width="18.140625" style="188" customWidth="1"/>
    <col min="13309" max="13309" width="9.7109375" style="188" bestFit="1" customWidth="1"/>
    <col min="13310" max="13310" width="9.140625" style="188" bestFit="1" customWidth="1"/>
    <col min="13311" max="13312" width="9.140625" style="188" customWidth="1"/>
    <col min="13313" max="13313" width="9.42578125" style="188" bestFit="1" customWidth="1"/>
    <col min="13314" max="13314" width="8.42578125" style="188" bestFit="1" customWidth="1"/>
    <col min="13315" max="13317" width="8.42578125" style="188" customWidth="1"/>
    <col min="13318" max="13323" width="0" style="188" hidden="1" customWidth="1"/>
    <col min="13324" max="13324" width="9.85546875" style="188" customWidth="1"/>
    <col min="13325" max="13563" width="11.42578125" style="188"/>
    <col min="13564" max="13564" width="18.140625" style="188" customWidth="1"/>
    <col min="13565" max="13565" width="9.7109375" style="188" bestFit="1" customWidth="1"/>
    <col min="13566" max="13566" width="9.140625" style="188" bestFit="1" customWidth="1"/>
    <col min="13567" max="13568" width="9.140625" style="188" customWidth="1"/>
    <col min="13569" max="13569" width="9.42578125" style="188" bestFit="1" customWidth="1"/>
    <col min="13570" max="13570" width="8.42578125" style="188" bestFit="1" customWidth="1"/>
    <col min="13571" max="13573" width="8.42578125" style="188" customWidth="1"/>
    <col min="13574" max="13579" width="0" style="188" hidden="1" customWidth="1"/>
    <col min="13580" max="13580" width="9.85546875" style="188" customWidth="1"/>
    <col min="13581" max="13819" width="11.42578125" style="188"/>
    <col min="13820" max="13820" width="18.140625" style="188" customWidth="1"/>
    <col min="13821" max="13821" width="9.7109375" style="188" bestFit="1" customWidth="1"/>
    <col min="13822" max="13822" width="9.140625" style="188" bestFit="1" customWidth="1"/>
    <col min="13823" max="13824" width="9.140625" style="188" customWidth="1"/>
    <col min="13825" max="13825" width="9.42578125" style="188" bestFit="1" customWidth="1"/>
    <col min="13826" max="13826" width="8.42578125" style="188" bestFit="1" customWidth="1"/>
    <col min="13827" max="13829" width="8.42578125" style="188" customWidth="1"/>
    <col min="13830" max="13835" width="0" style="188" hidden="1" customWidth="1"/>
    <col min="13836" max="13836" width="9.85546875" style="188" customWidth="1"/>
    <col min="13837" max="14075" width="11.42578125" style="188"/>
    <col min="14076" max="14076" width="18.140625" style="188" customWidth="1"/>
    <col min="14077" max="14077" width="9.7109375" style="188" bestFit="1" customWidth="1"/>
    <col min="14078" max="14078" width="9.140625" style="188" bestFit="1" customWidth="1"/>
    <col min="14079" max="14080" width="9.140625" style="188" customWidth="1"/>
    <col min="14081" max="14081" width="9.42578125" style="188" bestFit="1" customWidth="1"/>
    <col min="14082" max="14082" width="8.42578125" style="188" bestFit="1" customWidth="1"/>
    <col min="14083" max="14085" width="8.42578125" style="188" customWidth="1"/>
    <col min="14086" max="14091" width="0" style="188" hidden="1" customWidth="1"/>
    <col min="14092" max="14092" width="9.85546875" style="188" customWidth="1"/>
    <col min="14093" max="14331" width="11.42578125" style="188"/>
    <col min="14332" max="14332" width="18.140625" style="188" customWidth="1"/>
    <col min="14333" max="14333" width="9.7109375" style="188" bestFit="1" customWidth="1"/>
    <col min="14334" max="14334" width="9.140625" style="188" bestFit="1" customWidth="1"/>
    <col min="14335" max="14336" width="9.140625" style="188" customWidth="1"/>
    <col min="14337" max="14337" width="9.42578125" style="188" bestFit="1" customWidth="1"/>
    <col min="14338" max="14338" width="8.42578125" style="188" bestFit="1" customWidth="1"/>
    <col min="14339" max="14341" width="8.42578125" style="188" customWidth="1"/>
    <col min="14342" max="14347" width="0" style="188" hidden="1" customWidth="1"/>
    <col min="14348" max="14348" width="9.85546875" style="188" customWidth="1"/>
    <col min="14349" max="14587" width="11.42578125" style="188"/>
    <col min="14588" max="14588" width="18.140625" style="188" customWidth="1"/>
    <col min="14589" max="14589" width="9.7109375" style="188" bestFit="1" customWidth="1"/>
    <col min="14590" max="14590" width="9.140625" style="188" bestFit="1" customWidth="1"/>
    <col min="14591" max="14592" width="9.140625" style="188" customWidth="1"/>
    <col min="14593" max="14593" width="9.42578125" style="188" bestFit="1" customWidth="1"/>
    <col min="14594" max="14594" width="8.42578125" style="188" bestFit="1" customWidth="1"/>
    <col min="14595" max="14597" width="8.42578125" style="188" customWidth="1"/>
    <col min="14598" max="14603" width="0" style="188" hidden="1" customWidth="1"/>
    <col min="14604" max="14604" width="9.85546875" style="188" customWidth="1"/>
    <col min="14605" max="14843" width="11.42578125" style="188"/>
    <col min="14844" max="14844" width="18.140625" style="188" customWidth="1"/>
    <col min="14845" max="14845" width="9.7109375" style="188" bestFit="1" customWidth="1"/>
    <col min="14846" max="14846" width="9.140625" style="188" bestFit="1" customWidth="1"/>
    <col min="14847" max="14848" width="9.140625" style="188" customWidth="1"/>
    <col min="14849" max="14849" width="9.42578125" style="188" bestFit="1" customWidth="1"/>
    <col min="14850" max="14850" width="8.42578125" style="188" bestFit="1" customWidth="1"/>
    <col min="14851" max="14853" width="8.42578125" style="188" customWidth="1"/>
    <col min="14854" max="14859" width="0" style="188" hidden="1" customWidth="1"/>
    <col min="14860" max="14860" width="9.85546875" style="188" customWidth="1"/>
    <col min="14861" max="15099" width="11.42578125" style="188"/>
    <col min="15100" max="15100" width="18.140625" style="188" customWidth="1"/>
    <col min="15101" max="15101" width="9.7109375" style="188" bestFit="1" customWidth="1"/>
    <col min="15102" max="15102" width="9.140625" style="188" bestFit="1" customWidth="1"/>
    <col min="15103" max="15104" width="9.140625" style="188" customWidth="1"/>
    <col min="15105" max="15105" width="9.42578125" style="188" bestFit="1" customWidth="1"/>
    <col min="15106" max="15106" width="8.42578125" style="188" bestFit="1" customWidth="1"/>
    <col min="15107" max="15109" width="8.42578125" style="188" customWidth="1"/>
    <col min="15110" max="15115" width="0" style="188" hidden="1" customWidth="1"/>
    <col min="15116" max="15116" width="9.85546875" style="188" customWidth="1"/>
    <col min="15117" max="15355" width="11.42578125" style="188"/>
    <col min="15356" max="15356" width="18.140625" style="188" customWidth="1"/>
    <col min="15357" max="15357" width="9.7109375" style="188" bestFit="1" customWidth="1"/>
    <col min="15358" max="15358" width="9.140625" style="188" bestFit="1" customWidth="1"/>
    <col min="15359" max="15360" width="9.140625" style="188" customWidth="1"/>
    <col min="15361" max="15361" width="9.42578125" style="188" bestFit="1" customWidth="1"/>
    <col min="15362" max="15362" width="8.42578125" style="188" bestFit="1" customWidth="1"/>
    <col min="15363" max="15365" width="8.42578125" style="188" customWidth="1"/>
    <col min="15366" max="15371" width="0" style="188" hidden="1" customWidth="1"/>
    <col min="15372" max="15372" width="9.85546875" style="188" customWidth="1"/>
    <col min="15373" max="15611" width="11.42578125" style="188"/>
    <col min="15612" max="15612" width="18.140625" style="188" customWidth="1"/>
    <col min="15613" max="15613" width="9.7109375" style="188" bestFit="1" customWidth="1"/>
    <col min="15614" max="15614" width="9.140625" style="188" bestFit="1" customWidth="1"/>
    <col min="15615" max="15616" width="9.140625" style="188" customWidth="1"/>
    <col min="15617" max="15617" width="9.42578125" style="188" bestFit="1" customWidth="1"/>
    <col min="15618" max="15618" width="8.42578125" style="188" bestFit="1" customWidth="1"/>
    <col min="15619" max="15621" width="8.42578125" style="188" customWidth="1"/>
    <col min="15622" max="15627" width="0" style="188" hidden="1" customWidth="1"/>
    <col min="15628" max="15628" width="9.85546875" style="188" customWidth="1"/>
    <col min="15629" max="15867" width="11.42578125" style="188"/>
    <col min="15868" max="15868" width="18.140625" style="188" customWidth="1"/>
    <col min="15869" max="15869" width="9.7109375" style="188" bestFit="1" customWidth="1"/>
    <col min="15870" max="15870" width="9.140625" style="188" bestFit="1" customWidth="1"/>
    <col min="15871" max="15872" width="9.140625" style="188" customWidth="1"/>
    <col min="15873" max="15873" width="9.42578125" style="188" bestFit="1" customWidth="1"/>
    <col min="15874" max="15874" width="8.42578125" style="188" bestFit="1" customWidth="1"/>
    <col min="15875" max="15877" width="8.42578125" style="188" customWidth="1"/>
    <col min="15878" max="15883" width="0" style="188" hidden="1" customWidth="1"/>
    <col min="15884" max="15884" width="9.85546875" style="188" customWidth="1"/>
    <col min="15885" max="16123" width="11.42578125" style="188"/>
    <col min="16124" max="16124" width="18.140625" style="188" customWidth="1"/>
    <col min="16125" max="16125" width="9.7109375" style="188" bestFit="1" customWidth="1"/>
    <col min="16126" max="16126" width="9.140625" style="188" bestFit="1" customWidth="1"/>
    <col min="16127" max="16128" width="9.140625" style="188" customWidth="1"/>
    <col min="16129" max="16129" width="9.42578125" style="188" bestFit="1" customWidth="1"/>
    <col min="16130" max="16130" width="8.42578125" style="188" bestFit="1" customWidth="1"/>
    <col min="16131" max="16133" width="8.42578125" style="188" customWidth="1"/>
    <col min="16134" max="16139" width="0" style="188" hidden="1" customWidth="1"/>
    <col min="16140" max="16140" width="9.85546875" style="188" customWidth="1"/>
    <col min="16141" max="16384" width="11.42578125" style="188"/>
  </cols>
  <sheetData>
    <row r="1" spans="1:16" s="189" customFormat="1" ht="12.75" customHeight="1" x14ac:dyDescent="0.2">
      <c r="B1" s="202"/>
      <c r="C1" s="202"/>
      <c r="D1" s="202"/>
      <c r="E1" s="202"/>
      <c r="F1" s="202"/>
      <c r="G1" s="202"/>
      <c r="H1" s="202"/>
      <c r="I1" s="202"/>
      <c r="J1" s="202"/>
      <c r="K1" s="202"/>
      <c r="L1" s="202"/>
    </row>
    <row r="2" spans="1:16" s="189" customFormat="1" ht="12.75" customHeight="1" x14ac:dyDescent="0.2">
      <c r="A2" s="216" t="s">
        <v>119</v>
      </c>
      <c r="B2" s="202"/>
      <c r="C2" s="202"/>
      <c r="D2" s="202"/>
      <c r="E2" s="202"/>
      <c r="F2" s="202"/>
      <c r="G2" s="202"/>
      <c r="H2" s="202"/>
      <c r="I2" s="202"/>
      <c r="K2" s="202"/>
      <c r="L2" s="202"/>
    </row>
    <row r="3" spans="1:16" s="189" customFormat="1" ht="12.75" customHeight="1" x14ac:dyDescent="0.25">
      <c r="A3" s="216" t="s">
        <v>120</v>
      </c>
      <c r="B3" s="202"/>
      <c r="C3" s="202"/>
      <c r="D3" s="202"/>
      <c r="E3" s="202"/>
      <c r="F3" s="202"/>
      <c r="G3" s="202"/>
      <c r="H3" s="202"/>
      <c r="I3" s="202"/>
      <c r="J3" s="369"/>
      <c r="K3" s="202"/>
      <c r="L3" s="202"/>
    </row>
    <row r="4" spans="1:16" s="189" customFormat="1" ht="12.75" customHeight="1" x14ac:dyDescent="0.2">
      <c r="B4" s="202"/>
      <c r="C4" s="202"/>
      <c r="D4" s="202"/>
      <c r="E4" s="202"/>
      <c r="F4" s="202"/>
      <c r="G4" s="202"/>
      <c r="H4" s="202"/>
      <c r="I4" s="202"/>
      <c r="J4" s="202"/>
      <c r="K4" s="202"/>
      <c r="L4" s="202"/>
    </row>
    <row r="5" spans="1:16" s="189" customFormat="1" ht="12.75" x14ac:dyDescent="0.2">
      <c r="B5" s="418" t="s">
        <v>101</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x14ac:dyDescent="0.2">
      <c r="B11" s="180" t="s">
        <v>54</v>
      </c>
      <c r="C11" s="180">
        <v>8116</v>
      </c>
      <c r="D11" s="180">
        <v>4435</v>
      </c>
      <c r="E11" s="180">
        <f>C11+D11</f>
        <v>12551</v>
      </c>
      <c r="F11" s="181">
        <f>E11/$E$49</f>
        <v>0.18377088305489261</v>
      </c>
      <c r="G11" s="180">
        <v>25575</v>
      </c>
      <c r="H11" s="180">
        <v>1667</v>
      </c>
      <c r="I11" s="180">
        <f>G11+H11</f>
        <v>27242</v>
      </c>
      <c r="J11" s="181">
        <f>I11/$I$49</f>
        <v>0.17330067750246508</v>
      </c>
      <c r="K11" s="180">
        <f t="shared" ref="K11:K48" si="0">E11+I11</f>
        <v>39793</v>
      </c>
      <c r="P11" s="193"/>
    </row>
    <row r="12" spans="1:16" x14ac:dyDescent="0.2">
      <c r="B12" s="180" t="s">
        <v>181</v>
      </c>
      <c r="C12" s="180">
        <v>856</v>
      </c>
      <c r="D12" s="180">
        <v>375</v>
      </c>
      <c r="E12" s="180">
        <f t="shared" ref="E12:E48" si="1">C12+D12</f>
        <v>1231</v>
      </c>
      <c r="F12" s="181">
        <f t="shared" ref="F12:F48" si="2">E12/$E$49</f>
        <v>1.8024217754806213E-2</v>
      </c>
      <c r="G12" s="180">
        <v>2144</v>
      </c>
      <c r="H12" s="180">
        <v>117</v>
      </c>
      <c r="I12" s="180">
        <f t="shared" ref="I12:I48" si="3">G12+H12</f>
        <v>2261</v>
      </c>
      <c r="J12" s="181">
        <f t="shared" ref="J12:J48" si="4">I12/$I$49</f>
        <v>1.4383409141512135E-2</v>
      </c>
      <c r="K12" s="180">
        <f t="shared" si="0"/>
        <v>3492</v>
      </c>
      <c r="P12" s="193"/>
    </row>
    <row r="13" spans="1:16" x14ac:dyDescent="0.2">
      <c r="B13" s="180" t="s">
        <v>182</v>
      </c>
      <c r="C13" s="180">
        <v>645</v>
      </c>
      <c r="D13" s="180">
        <v>209</v>
      </c>
      <c r="E13" s="180">
        <f t="shared" si="1"/>
        <v>854</v>
      </c>
      <c r="F13" s="181">
        <f t="shared" si="2"/>
        <v>1.2504209555324539E-2</v>
      </c>
      <c r="G13" s="180">
        <v>1416</v>
      </c>
      <c r="H13" s="180">
        <v>55</v>
      </c>
      <c r="I13" s="180">
        <f t="shared" si="3"/>
        <v>1471</v>
      </c>
      <c r="J13" s="181">
        <f t="shared" si="4"/>
        <v>9.3578040013995358E-3</v>
      </c>
      <c r="K13" s="180">
        <f t="shared" si="0"/>
        <v>2325</v>
      </c>
      <c r="P13" s="193"/>
    </row>
    <row r="14" spans="1:16" x14ac:dyDescent="0.2">
      <c r="B14" s="180" t="s">
        <v>183</v>
      </c>
      <c r="C14" s="180">
        <v>7577</v>
      </c>
      <c r="D14" s="180">
        <v>2844</v>
      </c>
      <c r="E14" s="180">
        <f t="shared" si="1"/>
        <v>10421</v>
      </c>
      <c r="F14" s="181">
        <f t="shared" si="2"/>
        <v>0.1525835688243993</v>
      </c>
      <c r="G14" s="180">
        <v>26022</v>
      </c>
      <c r="H14" s="180">
        <v>1183</v>
      </c>
      <c r="I14" s="180">
        <f t="shared" si="3"/>
        <v>27205</v>
      </c>
      <c r="J14" s="181">
        <f t="shared" si="4"/>
        <v>0.17306530105919399</v>
      </c>
      <c r="K14" s="180">
        <f t="shared" si="0"/>
        <v>37626</v>
      </c>
      <c r="P14" s="193"/>
    </row>
    <row r="15" spans="1:16" x14ac:dyDescent="0.2">
      <c r="B15" s="180" t="s">
        <v>184</v>
      </c>
      <c r="C15" s="180">
        <v>94</v>
      </c>
      <c r="D15" s="180">
        <v>56</v>
      </c>
      <c r="E15" s="180">
        <f t="shared" si="1"/>
        <v>150</v>
      </c>
      <c r="F15" s="181">
        <f t="shared" si="2"/>
        <v>2.1962897345417808E-3</v>
      </c>
      <c r="G15" s="180">
        <v>198</v>
      </c>
      <c r="H15" s="180">
        <v>27</v>
      </c>
      <c r="I15" s="180">
        <f t="shared" si="3"/>
        <v>225</v>
      </c>
      <c r="J15" s="181">
        <f t="shared" si="4"/>
        <v>1.4313432361080186E-3</v>
      </c>
      <c r="K15" s="180">
        <f t="shared" si="0"/>
        <v>375</v>
      </c>
      <c r="P15" s="193"/>
    </row>
    <row r="16" spans="1:16" x14ac:dyDescent="0.2">
      <c r="B16" s="180" t="s">
        <v>185</v>
      </c>
      <c r="C16" s="180">
        <v>1452</v>
      </c>
      <c r="D16" s="180">
        <v>650</v>
      </c>
      <c r="E16" s="180">
        <f t="shared" si="1"/>
        <v>2102</v>
      </c>
      <c r="F16" s="181">
        <f t="shared" si="2"/>
        <v>3.0777340146712153E-2</v>
      </c>
      <c r="G16" s="180">
        <v>5564</v>
      </c>
      <c r="H16" s="180">
        <v>293</v>
      </c>
      <c r="I16" s="180">
        <f t="shared" si="3"/>
        <v>5857</v>
      </c>
      <c r="J16" s="181">
        <f t="shared" si="4"/>
        <v>3.7259454817265183E-2</v>
      </c>
      <c r="K16" s="180">
        <f t="shared" si="0"/>
        <v>7959</v>
      </c>
      <c r="P16" s="193"/>
    </row>
    <row r="17" spans="2:16" x14ac:dyDescent="0.2">
      <c r="B17" s="180" t="s">
        <v>186</v>
      </c>
      <c r="C17" s="180">
        <v>151</v>
      </c>
      <c r="D17" s="180">
        <v>66</v>
      </c>
      <c r="E17" s="180">
        <f t="shared" si="1"/>
        <v>217</v>
      </c>
      <c r="F17" s="181">
        <f t="shared" si="2"/>
        <v>3.1772991493037761E-3</v>
      </c>
      <c r="G17" s="180">
        <v>721</v>
      </c>
      <c r="H17" s="180">
        <v>35</v>
      </c>
      <c r="I17" s="180">
        <f t="shared" si="3"/>
        <v>756</v>
      </c>
      <c r="J17" s="181">
        <f t="shared" si="4"/>
        <v>4.8093132733229432E-3</v>
      </c>
      <c r="K17" s="180">
        <f t="shared" si="0"/>
        <v>973</v>
      </c>
      <c r="P17" s="193"/>
    </row>
    <row r="18" spans="2:16" x14ac:dyDescent="0.2">
      <c r="B18" s="180" t="s">
        <v>187</v>
      </c>
      <c r="C18" s="180">
        <v>389</v>
      </c>
      <c r="D18" s="180">
        <v>208</v>
      </c>
      <c r="E18" s="180">
        <f t="shared" si="1"/>
        <v>597</v>
      </c>
      <c r="F18" s="181">
        <f t="shared" si="2"/>
        <v>8.7412331434762874E-3</v>
      </c>
      <c r="G18" s="180">
        <v>1484</v>
      </c>
      <c r="H18" s="180">
        <v>69</v>
      </c>
      <c r="I18" s="180">
        <f t="shared" si="3"/>
        <v>1553</v>
      </c>
      <c r="J18" s="181">
        <f t="shared" si="4"/>
        <v>9.8794490918922354E-3</v>
      </c>
      <c r="K18" s="180">
        <f t="shared" si="0"/>
        <v>2150</v>
      </c>
      <c r="P18" s="193"/>
    </row>
    <row r="19" spans="2:16" x14ac:dyDescent="0.2">
      <c r="B19" s="180" t="s">
        <v>188</v>
      </c>
      <c r="C19" s="180">
        <v>161</v>
      </c>
      <c r="D19" s="180">
        <v>87</v>
      </c>
      <c r="E19" s="180">
        <f t="shared" si="1"/>
        <v>248</v>
      </c>
      <c r="F19" s="181">
        <f t="shared" si="2"/>
        <v>3.6311990277757443E-3</v>
      </c>
      <c r="G19" s="180">
        <v>393</v>
      </c>
      <c r="H19" s="180">
        <v>44</v>
      </c>
      <c r="I19" s="180">
        <f t="shared" si="3"/>
        <v>437</v>
      </c>
      <c r="J19" s="181">
        <f t="shared" si="4"/>
        <v>2.7799866407964631E-3</v>
      </c>
      <c r="K19" s="180">
        <f t="shared" si="0"/>
        <v>685</v>
      </c>
      <c r="P19" s="193"/>
    </row>
    <row r="20" spans="2:16" x14ac:dyDescent="0.2">
      <c r="B20" s="180" t="s">
        <v>189</v>
      </c>
      <c r="C20" s="180">
        <v>1670</v>
      </c>
      <c r="D20" s="180">
        <v>809</v>
      </c>
      <c r="E20" s="180">
        <f t="shared" si="1"/>
        <v>2479</v>
      </c>
      <c r="F20" s="181">
        <f t="shared" si="2"/>
        <v>3.6297348346193831E-2</v>
      </c>
      <c r="G20" s="180">
        <v>4985</v>
      </c>
      <c r="H20" s="180">
        <v>357</v>
      </c>
      <c r="I20" s="180">
        <f t="shared" si="3"/>
        <v>5342</v>
      </c>
      <c r="J20" s="181">
        <f t="shared" si="4"/>
        <v>3.3983269187951269E-2</v>
      </c>
      <c r="K20" s="180">
        <f t="shared" si="0"/>
        <v>7821</v>
      </c>
      <c r="P20" s="193"/>
    </row>
    <row r="21" spans="2:16" x14ac:dyDescent="0.2">
      <c r="B21" s="180" t="s">
        <v>190</v>
      </c>
      <c r="C21" s="180">
        <v>586</v>
      </c>
      <c r="D21" s="180">
        <v>353</v>
      </c>
      <c r="E21" s="180">
        <f t="shared" si="1"/>
        <v>939</v>
      </c>
      <c r="F21" s="181">
        <f t="shared" si="2"/>
        <v>1.3748773738231548E-2</v>
      </c>
      <c r="G21" s="180">
        <v>1463</v>
      </c>
      <c r="H21" s="180">
        <v>128</v>
      </c>
      <c r="I21" s="180">
        <f t="shared" si="3"/>
        <v>1591</v>
      </c>
      <c r="J21" s="181">
        <f t="shared" si="4"/>
        <v>1.0121187060657146E-2</v>
      </c>
      <c r="K21" s="180">
        <f t="shared" si="0"/>
        <v>2530</v>
      </c>
      <c r="P21" s="193"/>
    </row>
    <row r="22" spans="2:16" x14ac:dyDescent="0.2">
      <c r="B22" s="180" t="s">
        <v>191</v>
      </c>
      <c r="C22" s="180">
        <v>334</v>
      </c>
      <c r="D22" s="180">
        <v>139</v>
      </c>
      <c r="E22" s="180">
        <f t="shared" si="1"/>
        <v>473</v>
      </c>
      <c r="F22" s="181">
        <f t="shared" si="2"/>
        <v>6.9256336295884149E-3</v>
      </c>
      <c r="G22" s="180">
        <v>1206</v>
      </c>
      <c r="H22" s="180">
        <v>84</v>
      </c>
      <c r="I22" s="180">
        <f t="shared" si="3"/>
        <v>1290</v>
      </c>
      <c r="J22" s="181">
        <f t="shared" si="4"/>
        <v>8.2063678870193078E-3</v>
      </c>
      <c r="K22" s="180">
        <f t="shared" si="0"/>
        <v>1763</v>
      </c>
      <c r="P22" s="193"/>
    </row>
    <row r="23" spans="2:16" x14ac:dyDescent="0.2">
      <c r="B23" s="180" t="s">
        <v>192</v>
      </c>
      <c r="C23" s="180">
        <v>2630</v>
      </c>
      <c r="D23" s="180">
        <v>1418</v>
      </c>
      <c r="E23" s="180">
        <f t="shared" si="1"/>
        <v>4048</v>
      </c>
      <c r="F23" s="181">
        <f t="shared" si="2"/>
        <v>5.9270538969500859E-2</v>
      </c>
      <c r="G23" s="180">
        <v>8933</v>
      </c>
      <c r="H23" s="180">
        <v>571</v>
      </c>
      <c r="I23" s="180">
        <f t="shared" si="3"/>
        <v>9504</v>
      </c>
      <c r="J23" s="181">
        <f t="shared" si="4"/>
        <v>6.045993829320271E-2</v>
      </c>
      <c r="K23" s="180">
        <f t="shared" si="0"/>
        <v>13552</v>
      </c>
      <c r="P23" s="193"/>
    </row>
    <row r="24" spans="2:16" x14ac:dyDescent="0.2">
      <c r="B24" s="180" t="s">
        <v>193</v>
      </c>
      <c r="C24" s="180">
        <v>895</v>
      </c>
      <c r="D24" s="180">
        <v>384</v>
      </c>
      <c r="E24" s="180">
        <f t="shared" si="1"/>
        <v>1279</v>
      </c>
      <c r="F24" s="181">
        <f t="shared" si="2"/>
        <v>1.8727030469859584E-2</v>
      </c>
      <c r="G24" s="180">
        <v>2012</v>
      </c>
      <c r="H24" s="180">
        <v>140</v>
      </c>
      <c r="I24" s="180">
        <f t="shared" si="3"/>
        <v>2152</v>
      </c>
      <c r="J24" s="181">
        <f t="shared" si="4"/>
        <v>1.3690002862686472E-2</v>
      </c>
      <c r="K24" s="180">
        <f t="shared" si="0"/>
        <v>3431</v>
      </c>
      <c r="P24" s="193"/>
    </row>
    <row r="25" spans="2:16" x14ac:dyDescent="0.2">
      <c r="B25" s="180" t="s">
        <v>194</v>
      </c>
      <c r="C25" s="180">
        <v>604</v>
      </c>
      <c r="D25" s="180">
        <v>175</v>
      </c>
      <c r="E25" s="180">
        <f t="shared" si="1"/>
        <v>779</v>
      </c>
      <c r="F25" s="181">
        <f t="shared" si="2"/>
        <v>1.1406064688053648E-2</v>
      </c>
      <c r="G25" s="180">
        <v>1530</v>
      </c>
      <c r="H25" s="180">
        <v>62</v>
      </c>
      <c r="I25" s="180">
        <f t="shared" si="3"/>
        <v>1592</v>
      </c>
      <c r="J25" s="181">
        <f t="shared" si="4"/>
        <v>1.0127548586150959E-2</v>
      </c>
      <c r="K25" s="180">
        <f t="shared" si="0"/>
        <v>2371</v>
      </c>
      <c r="P25" s="193"/>
    </row>
    <row r="26" spans="2:16" x14ac:dyDescent="0.2">
      <c r="B26" s="180" t="s">
        <v>195</v>
      </c>
      <c r="C26" s="180">
        <v>1469</v>
      </c>
      <c r="D26" s="180">
        <v>686</v>
      </c>
      <c r="E26" s="180">
        <f t="shared" si="1"/>
        <v>2155</v>
      </c>
      <c r="F26" s="181">
        <f t="shared" si="2"/>
        <v>3.1553362519583586E-2</v>
      </c>
      <c r="G26" s="180">
        <v>7059</v>
      </c>
      <c r="H26" s="180">
        <v>344</v>
      </c>
      <c r="I26" s="180">
        <f t="shared" si="3"/>
        <v>7403</v>
      </c>
      <c r="J26" s="181">
        <f t="shared" si="4"/>
        <v>4.7094373230700724E-2</v>
      </c>
      <c r="K26" s="180">
        <f t="shared" si="0"/>
        <v>9558</v>
      </c>
      <c r="P26" s="193"/>
    </row>
    <row r="27" spans="2:16" x14ac:dyDescent="0.2">
      <c r="B27" s="180" t="s">
        <v>196</v>
      </c>
      <c r="C27" s="180">
        <v>625</v>
      </c>
      <c r="D27" s="180">
        <v>299</v>
      </c>
      <c r="E27" s="180">
        <f t="shared" si="1"/>
        <v>924</v>
      </c>
      <c r="F27" s="181">
        <f t="shared" si="2"/>
        <v>1.352914476477737E-2</v>
      </c>
      <c r="G27" s="180">
        <v>2380</v>
      </c>
      <c r="H27" s="180">
        <v>115</v>
      </c>
      <c r="I27" s="180">
        <f t="shared" si="3"/>
        <v>2495</v>
      </c>
      <c r="J27" s="181">
        <f t="shared" si="4"/>
        <v>1.5872006107064473E-2</v>
      </c>
      <c r="K27" s="180">
        <f t="shared" si="0"/>
        <v>3419</v>
      </c>
      <c r="P27" s="193"/>
    </row>
    <row r="28" spans="2:16" x14ac:dyDescent="0.2">
      <c r="B28" s="180" t="s">
        <v>197</v>
      </c>
      <c r="C28" s="180">
        <v>429</v>
      </c>
      <c r="D28" s="180">
        <v>343</v>
      </c>
      <c r="E28" s="180">
        <f t="shared" si="1"/>
        <v>772</v>
      </c>
      <c r="F28" s="181">
        <f t="shared" si="2"/>
        <v>1.1303571167108365E-2</v>
      </c>
      <c r="G28" s="180">
        <v>1554</v>
      </c>
      <c r="H28" s="180">
        <v>121</v>
      </c>
      <c r="I28" s="180">
        <f t="shared" si="3"/>
        <v>1675</v>
      </c>
      <c r="J28" s="181">
        <f t="shared" si="4"/>
        <v>1.0655555202137472E-2</v>
      </c>
      <c r="K28" s="180">
        <f t="shared" si="0"/>
        <v>2447</v>
      </c>
      <c r="P28" s="193"/>
    </row>
    <row r="29" spans="2:16" x14ac:dyDescent="0.2">
      <c r="B29" s="180" t="s">
        <v>198</v>
      </c>
      <c r="C29" s="180">
        <v>38</v>
      </c>
      <c r="D29" s="180">
        <v>4</v>
      </c>
      <c r="E29" s="180">
        <f t="shared" si="1"/>
        <v>42</v>
      </c>
      <c r="F29" s="181">
        <f t="shared" si="2"/>
        <v>6.1496112567169866E-4</v>
      </c>
      <c r="G29" s="180">
        <v>43</v>
      </c>
      <c r="H29" s="180">
        <v>1</v>
      </c>
      <c r="I29" s="180">
        <f t="shared" si="3"/>
        <v>44</v>
      </c>
      <c r="J29" s="181">
        <f t="shared" si="4"/>
        <v>2.7990712172779031E-4</v>
      </c>
      <c r="K29" s="180">
        <f t="shared" si="0"/>
        <v>86</v>
      </c>
      <c r="P29" s="193"/>
    </row>
    <row r="30" spans="2:16" x14ac:dyDescent="0.2">
      <c r="B30" s="180" t="s">
        <v>199</v>
      </c>
      <c r="C30" s="180">
        <v>751</v>
      </c>
      <c r="D30" s="180">
        <v>278</v>
      </c>
      <c r="E30" s="180">
        <f t="shared" si="1"/>
        <v>1029</v>
      </c>
      <c r="F30" s="181">
        <f t="shared" si="2"/>
        <v>1.5066547578956617E-2</v>
      </c>
      <c r="G30" s="180">
        <v>2205</v>
      </c>
      <c r="H30" s="180">
        <v>91</v>
      </c>
      <c r="I30" s="180">
        <f t="shared" si="3"/>
        <v>2296</v>
      </c>
      <c r="J30" s="181">
        <f t="shared" si="4"/>
        <v>1.4606062533795604E-2</v>
      </c>
      <c r="K30" s="180">
        <f t="shared" si="0"/>
        <v>3325</v>
      </c>
      <c r="P30" s="193"/>
    </row>
    <row r="31" spans="2:16" x14ac:dyDescent="0.2">
      <c r="B31" s="180" t="s">
        <v>200</v>
      </c>
      <c r="C31" s="180">
        <v>815</v>
      </c>
      <c r="D31" s="180">
        <v>425</v>
      </c>
      <c r="E31" s="180">
        <f t="shared" si="1"/>
        <v>1240</v>
      </c>
      <c r="F31" s="181">
        <f t="shared" si="2"/>
        <v>1.8155995138878722E-2</v>
      </c>
      <c r="G31" s="180">
        <v>2386</v>
      </c>
      <c r="H31" s="180">
        <v>109</v>
      </c>
      <c r="I31" s="180">
        <f t="shared" si="3"/>
        <v>2495</v>
      </c>
      <c r="J31" s="181">
        <f t="shared" si="4"/>
        <v>1.5872006107064473E-2</v>
      </c>
      <c r="K31" s="180">
        <f t="shared" si="0"/>
        <v>3735</v>
      </c>
      <c r="P31" s="193"/>
    </row>
    <row r="32" spans="2:16" x14ac:dyDescent="0.2">
      <c r="B32" s="180" t="s">
        <v>201</v>
      </c>
      <c r="C32" s="180">
        <v>2287</v>
      </c>
      <c r="D32" s="180">
        <v>1046</v>
      </c>
      <c r="E32" s="180">
        <f t="shared" si="1"/>
        <v>3333</v>
      </c>
      <c r="F32" s="181">
        <f t="shared" si="2"/>
        <v>4.8801557901518369E-2</v>
      </c>
      <c r="G32" s="180">
        <v>8046</v>
      </c>
      <c r="H32" s="180">
        <v>456</v>
      </c>
      <c r="I32" s="180">
        <f t="shared" si="3"/>
        <v>8502</v>
      </c>
      <c r="J32" s="181">
        <f t="shared" si="4"/>
        <v>5.4085689748401666E-2</v>
      </c>
      <c r="K32" s="180">
        <f t="shared" si="0"/>
        <v>11835</v>
      </c>
      <c r="P32" s="193"/>
    </row>
    <row r="33" spans="2:16" x14ac:dyDescent="0.2">
      <c r="B33" s="180" t="s">
        <v>202</v>
      </c>
      <c r="C33" s="180">
        <v>1291</v>
      </c>
      <c r="D33" s="180">
        <v>756</v>
      </c>
      <c r="E33" s="180">
        <f t="shared" si="1"/>
        <v>2047</v>
      </c>
      <c r="F33" s="181">
        <f t="shared" si="2"/>
        <v>2.99720339107135E-2</v>
      </c>
      <c r="G33" s="180">
        <v>2965</v>
      </c>
      <c r="H33" s="180">
        <v>219</v>
      </c>
      <c r="I33" s="180">
        <f t="shared" si="3"/>
        <v>3184</v>
      </c>
      <c r="J33" s="181">
        <f t="shared" si="4"/>
        <v>2.0255097172301919E-2</v>
      </c>
      <c r="K33" s="180">
        <f t="shared" si="0"/>
        <v>5231</v>
      </c>
      <c r="P33" s="193"/>
    </row>
    <row r="34" spans="2:16" x14ac:dyDescent="0.2">
      <c r="B34" s="180" t="s">
        <v>203</v>
      </c>
      <c r="C34" s="180">
        <v>593</v>
      </c>
      <c r="D34" s="180">
        <v>512</v>
      </c>
      <c r="E34" s="180">
        <f t="shared" si="1"/>
        <v>1105</v>
      </c>
      <c r="F34" s="181">
        <f t="shared" si="2"/>
        <v>1.6179334377791118E-2</v>
      </c>
      <c r="G34" s="180">
        <v>1969</v>
      </c>
      <c r="H34" s="180">
        <v>120</v>
      </c>
      <c r="I34" s="180">
        <f t="shared" si="3"/>
        <v>2089</v>
      </c>
      <c r="J34" s="181">
        <f t="shared" si="4"/>
        <v>1.3289226756576226E-2</v>
      </c>
      <c r="K34" s="180">
        <f t="shared" si="0"/>
        <v>3194</v>
      </c>
      <c r="P34" s="193"/>
    </row>
    <row r="35" spans="2:16" x14ac:dyDescent="0.2">
      <c r="B35" s="180" t="s">
        <v>204</v>
      </c>
      <c r="C35" s="180">
        <v>678</v>
      </c>
      <c r="D35" s="180">
        <v>338</v>
      </c>
      <c r="E35" s="180">
        <f t="shared" si="1"/>
        <v>1016</v>
      </c>
      <c r="F35" s="181">
        <f t="shared" si="2"/>
        <v>1.4876202468629661E-2</v>
      </c>
      <c r="G35" s="180">
        <v>2143</v>
      </c>
      <c r="H35" s="180">
        <v>101</v>
      </c>
      <c r="I35" s="180">
        <f t="shared" si="3"/>
        <v>2244</v>
      </c>
      <c r="J35" s="181">
        <f t="shared" si="4"/>
        <v>1.4275263208117306E-2</v>
      </c>
      <c r="K35" s="180">
        <f t="shared" si="0"/>
        <v>3260</v>
      </c>
      <c r="P35" s="193"/>
    </row>
    <row r="36" spans="2:16" x14ac:dyDescent="0.2">
      <c r="B36" s="180" t="s">
        <v>205</v>
      </c>
      <c r="C36" s="180">
        <v>196</v>
      </c>
      <c r="D36" s="180">
        <v>92</v>
      </c>
      <c r="E36" s="180">
        <f t="shared" si="1"/>
        <v>288</v>
      </c>
      <c r="F36" s="181">
        <f t="shared" si="2"/>
        <v>4.2168762903202189E-3</v>
      </c>
      <c r="G36" s="180">
        <v>525</v>
      </c>
      <c r="H36" s="180">
        <v>28</v>
      </c>
      <c r="I36" s="180">
        <f t="shared" si="3"/>
        <v>553</v>
      </c>
      <c r="J36" s="181">
        <f t="shared" si="4"/>
        <v>3.5179235980788192E-3</v>
      </c>
      <c r="K36" s="180">
        <f t="shared" si="0"/>
        <v>841</v>
      </c>
      <c r="P36" s="193"/>
    </row>
    <row r="37" spans="2:16" x14ac:dyDescent="0.2">
      <c r="B37" s="180" t="s">
        <v>206</v>
      </c>
      <c r="C37" s="180">
        <v>271</v>
      </c>
      <c r="D37" s="180">
        <v>232</v>
      </c>
      <c r="E37" s="180">
        <f t="shared" si="1"/>
        <v>503</v>
      </c>
      <c r="F37" s="181">
        <f t="shared" si="2"/>
        <v>7.3648915764967715E-3</v>
      </c>
      <c r="G37" s="180">
        <v>930</v>
      </c>
      <c r="H37" s="180">
        <v>108</v>
      </c>
      <c r="I37" s="180">
        <f t="shared" si="3"/>
        <v>1038</v>
      </c>
      <c r="J37" s="181">
        <f t="shared" si="4"/>
        <v>6.6032634625783262E-3</v>
      </c>
      <c r="K37" s="180">
        <f t="shared" si="0"/>
        <v>1541</v>
      </c>
      <c r="P37" s="193"/>
    </row>
    <row r="38" spans="2:16" x14ac:dyDescent="0.2">
      <c r="B38" s="180" t="s">
        <v>207</v>
      </c>
      <c r="C38" s="180">
        <v>498</v>
      </c>
      <c r="D38" s="180">
        <v>148</v>
      </c>
      <c r="E38" s="180">
        <f t="shared" si="1"/>
        <v>646</v>
      </c>
      <c r="F38" s="181">
        <f t="shared" si="2"/>
        <v>9.4586877900932689E-3</v>
      </c>
      <c r="G38" s="180">
        <v>897</v>
      </c>
      <c r="H38" s="180">
        <v>39</v>
      </c>
      <c r="I38" s="180">
        <f t="shared" si="3"/>
        <v>936</v>
      </c>
      <c r="J38" s="181">
        <f t="shared" si="4"/>
        <v>5.954387862209358E-3</v>
      </c>
      <c r="K38" s="180">
        <f t="shared" si="0"/>
        <v>1582</v>
      </c>
      <c r="P38" s="193"/>
    </row>
    <row r="39" spans="2:16" x14ac:dyDescent="0.2">
      <c r="B39" s="180" t="s">
        <v>208</v>
      </c>
      <c r="C39" s="180">
        <v>505</v>
      </c>
      <c r="D39" s="180">
        <v>155</v>
      </c>
      <c r="E39" s="180">
        <f t="shared" si="1"/>
        <v>660</v>
      </c>
      <c r="F39" s="181">
        <f t="shared" si="2"/>
        <v>9.6636748319838348E-3</v>
      </c>
      <c r="G39" s="180">
        <v>1207</v>
      </c>
      <c r="H39" s="180">
        <v>43</v>
      </c>
      <c r="I39" s="180">
        <f t="shared" si="3"/>
        <v>1250</v>
      </c>
      <c r="J39" s="181">
        <f t="shared" si="4"/>
        <v>7.9519068672667705E-3</v>
      </c>
      <c r="K39" s="180">
        <f t="shared" si="0"/>
        <v>1910</v>
      </c>
      <c r="P39" s="193"/>
    </row>
    <row r="40" spans="2:16" x14ac:dyDescent="0.2">
      <c r="B40" s="180" t="s">
        <v>209</v>
      </c>
      <c r="C40" s="180">
        <v>295</v>
      </c>
      <c r="D40" s="180">
        <v>78</v>
      </c>
      <c r="E40" s="180">
        <f t="shared" si="1"/>
        <v>373</v>
      </c>
      <c r="F40" s="181">
        <f t="shared" si="2"/>
        <v>5.4614404732272279E-3</v>
      </c>
      <c r="G40" s="180">
        <v>794</v>
      </c>
      <c r="H40" s="180">
        <v>28</v>
      </c>
      <c r="I40" s="180">
        <f t="shared" si="3"/>
        <v>822</v>
      </c>
      <c r="J40" s="181">
        <f t="shared" si="4"/>
        <v>5.229173955914628E-3</v>
      </c>
      <c r="K40" s="180">
        <f t="shared" si="0"/>
        <v>1195</v>
      </c>
      <c r="P40" s="193"/>
    </row>
    <row r="41" spans="2:16" x14ac:dyDescent="0.2">
      <c r="B41" s="180" t="s">
        <v>210</v>
      </c>
      <c r="C41" s="180">
        <v>213</v>
      </c>
      <c r="D41" s="180">
        <v>144</v>
      </c>
      <c r="E41" s="180">
        <f t="shared" si="1"/>
        <v>357</v>
      </c>
      <c r="F41" s="181">
        <f t="shared" si="2"/>
        <v>5.2271695682094381E-3</v>
      </c>
      <c r="G41" s="180">
        <v>1010</v>
      </c>
      <c r="H41" s="180">
        <v>47</v>
      </c>
      <c r="I41" s="180">
        <f t="shared" si="3"/>
        <v>1057</v>
      </c>
      <c r="J41" s="181">
        <f t="shared" si="4"/>
        <v>6.7241324469607816E-3</v>
      </c>
      <c r="K41" s="180">
        <f t="shared" si="0"/>
        <v>1414</v>
      </c>
      <c r="P41" s="193"/>
    </row>
    <row r="42" spans="2:16" x14ac:dyDescent="0.2">
      <c r="B42" s="180" t="s">
        <v>211</v>
      </c>
      <c r="C42" s="180">
        <v>419</v>
      </c>
      <c r="D42" s="180">
        <v>225</v>
      </c>
      <c r="E42" s="180">
        <f t="shared" si="1"/>
        <v>644</v>
      </c>
      <c r="F42" s="181">
        <f t="shared" si="2"/>
        <v>9.429403926966045E-3</v>
      </c>
      <c r="G42" s="180">
        <v>1389</v>
      </c>
      <c r="H42" s="180">
        <v>53</v>
      </c>
      <c r="I42" s="180">
        <f t="shared" si="3"/>
        <v>1442</v>
      </c>
      <c r="J42" s="181">
        <f t="shared" si="4"/>
        <v>9.173319762078946E-3</v>
      </c>
      <c r="K42" s="180">
        <f t="shared" si="0"/>
        <v>2086</v>
      </c>
      <c r="P42" s="193"/>
    </row>
    <row r="43" spans="2:16" x14ac:dyDescent="0.2">
      <c r="B43" s="180" t="s">
        <v>212</v>
      </c>
      <c r="C43" s="180">
        <v>162</v>
      </c>
      <c r="D43" s="180">
        <v>89</v>
      </c>
      <c r="E43" s="180">
        <f t="shared" si="1"/>
        <v>251</v>
      </c>
      <c r="F43" s="181">
        <f t="shared" si="2"/>
        <v>3.6751248224665797E-3</v>
      </c>
      <c r="G43" s="180">
        <v>677</v>
      </c>
      <c r="H43" s="180">
        <v>40</v>
      </c>
      <c r="I43" s="180">
        <f t="shared" si="3"/>
        <v>717</v>
      </c>
      <c r="J43" s="181">
        <f t="shared" si="4"/>
        <v>4.56121377906422E-3</v>
      </c>
      <c r="K43" s="180">
        <f t="shared" si="0"/>
        <v>968</v>
      </c>
      <c r="P43" s="193"/>
    </row>
    <row r="44" spans="2:16" x14ac:dyDescent="0.2">
      <c r="B44" s="180" t="s">
        <v>213</v>
      </c>
      <c r="C44" s="180">
        <v>285</v>
      </c>
      <c r="D44" s="180">
        <v>170</v>
      </c>
      <c r="E44" s="180">
        <f t="shared" si="1"/>
        <v>455</v>
      </c>
      <c r="F44" s="181">
        <f t="shared" si="2"/>
        <v>6.662078861443402E-3</v>
      </c>
      <c r="G44" s="180">
        <v>1424</v>
      </c>
      <c r="H44" s="180">
        <v>53</v>
      </c>
      <c r="I44" s="180">
        <f t="shared" si="3"/>
        <v>1477</v>
      </c>
      <c r="J44" s="181">
        <f t="shared" si="4"/>
        <v>9.3959731543624154E-3</v>
      </c>
      <c r="K44" s="180">
        <f t="shared" si="0"/>
        <v>1932</v>
      </c>
      <c r="P44" s="193"/>
    </row>
    <row r="45" spans="2:16" x14ac:dyDescent="0.2">
      <c r="B45" s="180" t="s">
        <v>214</v>
      </c>
      <c r="C45" s="180">
        <v>3883</v>
      </c>
      <c r="D45" s="180">
        <v>1762</v>
      </c>
      <c r="E45" s="180">
        <f t="shared" si="1"/>
        <v>5645</v>
      </c>
      <c r="F45" s="181">
        <f t="shared" si="2"/>
        <v>8.2653703676589016E-2</v>
      </c>
      <c r="G45" s="180">
        <v>12010</v>
      </c>
      <c r="H45" s="180">
        <v>639</v>
      </c>
      <c r="I45" s="180">
        <f t="shared" si="3"/>
        <v>12649</v>
      </c>
      <c r="J45" s="181">
        <f t="shared" si="4"/>
        <v>8.0466935971245906E-2</v>
      </c>
      <c r="K45" s="180">
        <f t="shared" si="0"/>
        <v>18294</v>
      </c>
      <c r="P45" s="193"/>
    </row>
    <row r="46" spans="2:16" x14ac:dyDescent="0.2">
      <c r="B46" s="180" t="s">
        <v>215</v>
      </c>
      <c r="C46" s="180">
        <v>1301</v>
      </c>
      <c r="D46" s="180">
        <v>505</v>
      </c>
      <c r="E46" s="180">
        <f t="shared" si="1"/>
        <v>1806</v>
      </c>
      <c r="F46" s="181">
        <f t="shared" si="2"/>
        <v>2.644332840388304E-2</v>
      </c>
      <c r="G46" s="180">
        <v>4160</v>
      </c>
      <c r="H46" s="180">
        <v>224</v>
      </c>
      <c r="I46" s="180">
        <f t="shared" si="3"/>
        <v>4384</v>
      </c>
      <c r="J46" s="181">
        <f t="shared" si="4"/>
        <v>2.7888927764878019E-2</v>
      </c>
      <c r="K46" s="180">
        <f t="shared" si="0"/>
        <v>6190</v>
      </c>
      <c r="P46" s="193"/>
    </row>
    <row r="47" spans="2:16" x14ac:dyDescent="0.2">
      <c r="B47" s="180" t="s">
        <v>216</v>
      </c>
      <c r="C47" s="180">
        <v>489</v>
      </c>
      <c r="D47" s="180">
        <v>239</v>
      </c>
      <c r="E47" s="180">
        <f t="shared" si="1"/>
        <v>728</v>
      </c>
      <c r="F47" s="181">
        <f t="shared" si="2"/>
        <v>1.0659326178309442E-2</v>
      </c>
      <c r="G47" s="180">
        <v>1416</v>
      </c>
      <c r="H47" s="180">
        <v>95</v>
      </c>
      <c r="I47" s="180">
        <f t="shared" si="3"/>
        <v>1511</v>
      </c>
      <c r="J47" s="181">
        <f t="shared" si="4"/>
        <v>9.6122650211520715E-3</v>
      </c>
      <c r="K47" s="180">
        <f t="shared" si="0"/>
        <v>2239</v>
      </c>
      <c r="P47" s="193"/>
    </row>
    <row r="48" spans="2:16" x14ac:dyDescent="0.2">
      <c r="B48" s="180" t="s">
        <v>217</v>
      </c>
      <c r="C48" s="180">
        <v>2492</v>
      </c>
      <c r="D48" s="180">
        <v>1418</v>
      </c>
      <c r="E48" s="180">
        <f t="shared" si="1"/>
        <v>3910</v>
      </c>
      <c r="F48" s="181">
        <f t="shared" si="2"/>
        <v>5.7249952413722417E-2</v>
      </c>
      <c r="G48" s="180">
        <v>8013</v>
      </c>
      <c r="H48" s="180">
        <v>441</v>
      </c>
      <c r="I48" s="180">
        <f t="shared" si="3"/>
        <v>8454</v>
      </c>
      <c r="J48" s="181">
        <f t="shared" si="4"/>
        <v>5.3780336524698623E-2</v>
      </c>
      <c r="K48" s="180">
        <f t="shared" si="0"/>
        <v>12364</v>
      </c>
      <c r="P48" s="193"/>
    </row>
    <row r="49" spans="2:16" x14ac:dyDescent="0.2">
      <c r="B49" s="182" t="s">
        <v>64</v>
      </c>
      <c r="C49" s="180">
        <f t="shared" ref="C49:H49" si="5">SUM(C11:C48)</f>
        <v>46145</v>
      </c>
      <c r="D49" s="180">
        <f t="shared" si="5"/>
        <v>22152</v>
      </c>
      <c r="E49" s="182">
        <f t="shared" ref="E49" si="6">C49+D49</f>
        <v>68297</v>
      </c>
      <c r="F49" s="184">
        <f t="shared" ref="F49" si="7">E49/$E$49</f>
        <v>1</v>
      </c>
      <c r="G49" s="180">
        <f t="shared" si="5"/>
        <v>148848</v>
      </c>
      <c r="H49" s="180">
        <f t="shared" si="5"/>
        <v>8347</v>
      </c>
      <c r="I49" s="182">
        <f t="shared" ref="I49" si="8">G49+H49</f>
        <v>157195</v>
      </c>
      <c r="J49" s="184">
        <f t="shared" ref="J49" si="9">I49/$I$49</f>
        <v>1</v>
      </c>
      <c r="K49" s="182">
        <f t="shared" ref="K49:K50" si="10">E49+I49</f>
        <v>225492</v>
      </c>
      <c r="P49" s="193"/>
    </row>
    <row r="50" spans="2:16" ht="25.5" customHeight="1" x14ac:dyDescent="0.2">
      <c r="B50" s="194" t="s">
        <v>80</v>
      </c>
      <c r="C50" s="195">
        <f>+C49/$K$49</f>
        <v>0.20464140634701009</v>
      </c>
      <c r="D50" s="195">
        <f>+D49/$K$49</f>
        <v>9.8238518439678568E-2</v>
      </c>
      <c r="E50" s="212">
        <f>C50+D50</f>
        <v>0.30287992478668868</v>
      </c>
      <c r="F50" s="196"/>
      <c r="G50" s="195">
        <f>+G49/$K$49</f>
        <v>0.66010324091320316</v>
      </c>
      <c r="H50" s="195">
        <f>+H49/$K$49</f>
        <v>3.7016834300108208E-2</v>
      </c>
      <c r="I50" s="196">
        <f>G50+H50</f>
        <v>0.69712007521331132</v>
      </c>
      <c r="J50" s="196"/>
      <c r="K50" s="196">
        <f t="shared" si="10"/>
        <v>1</v>
      </c>
    </row>
    <row r="51" spans="2:16" x14ac:dyDescent="0.2">
      <c r="B51" s="187"/>
      <c r="C51" s="200"/>
      <c r="D51" s="200"/>
      <c r="E51" s="200"/>
      <c r="F51" s="200"/>
      <c r="G51" s="200"/>
      <c r="H51" s="200"/>
      <c r="I51" s="200"/>
      <c r="J51" s="200"/>
      <c r="K51" s="200"/>
    </row>
    <row r="52" spans="2:16" ht="12.75" x14ac:dyDescent="0.2">
      <c r="B52" s="418" t="s">
        <v>102</v>
      </c>
      <c r="C52" s="418"/>
      <c r="D52" s="418"/>
      <c r="E52" s="418"/>
      <c r="F52" s="418"/>
      <c r="G52" s="418"/>
      <c r="H52" s="418"/>
      <c r="I52" s="418"/>
      <c r="J52" s="418"/>
      <c r="K52" s="418"/>
    </row>
    <row r="53" spans="2:16" ht="12.75" x14ac:dyDescent="0.2">
      <c r="B53" s="431" t="str">
        <f>'Solicitudes Regiones'!$B$6:$P$6</f>
        <v>Acumuladas de julio de 2008 a enero de 2018</v>
      </c>
      <c r="C53" s="431"/>
      <c r="D53" s="431"/>
      <c r="E53" s="431"/>
      <c r="F53" s="431"/>
      <c r="G53" s="431"/>
      <c r="H53" s="431"/>
      <c r="I53" s="431"/>
      <c r="J53" s="431"/>
      <c r="K53" s="431"/>
    </row>
    <row r="54" spans="2:16" x14ac:dyDescent="0.2">
      <c r="B54" s="187"/>
      <c r="C54" s="200"/>
      <c r="D54" s="200"/>
      <c r="E54" s="200"/>
      <c r="F54" s="200"/>
      <c r="G54" s="200"/>
      <c r="H54" s="200"/>
      <c r="I54" s="200"/>
      <c r="J54" s="200"/>
      <c r="K54" s="200"/>
    </row>
    <row r="55" spans="2:16" ht="15" customHeight="1" x14ac:dyDescent="0.2">
      <c r="B55" s="447" t="s">
        <v>81</v>
      </c>
      <c r="C55" s="448"/>
      <c r="D55" s="448"/>
      <c r="E55" s="448"/>
      <c r="F55" s="448"/>
      <c r="G55" s="448"/>
      <c r="H55" s="448"/>
      <c r="I55" s="448"/>
      <c r="J55" s="448"/>
      <c r="K55" s="449"/>
      <c r="L55" s="201"/>
    </row>
    <row r="56" spans="2:16" ht="15" customHeight="1" x14ac:dyDescent="0.2">
      <c r="B56" s="446" t="s">
        <v>72</v>
      </c>
      <c r="C56" s="446" t="s">
        <v>2</v>
      </c>
      <c r="D56" s="446"/>
      <c r="E56" s="446"/>
      <c r="F56" s="446"/>
      <c r="G56" s="446"/>
      <c r="H56" s="446"/>
      <c r="I56" s="446"/>
      <c r="J56" s="446"/>
      <c r="K56" s="446"/>
    </row>
    <row r="57" spans="2:16" ht="24" x14ac:dyDescent="0.2">
      <c r="B57" s="446"/>
      <c r="C57" s="185" t="s">
        <v>73</v>
      </c>
      <c r="D57" s="185" t="s">
        <v>74</v>
      </c>
      <c r="E57" s="185" t="s">
        <v>75</v>
      </c>
      <c r="F57" s="185" t="s">
        <v>76</v>
      </c>
      <c r="G57" s="185" t="s">
        <v>8</v>
      </c>
      <c r="H57" s="185" t="s">
        <v>77</v>
      </c>
      <c r="I57" s="185" t="s">
        <v>78</v>
      </c>
      <c r="J57" s="185" t="s">
        <v>79</v>
      </c>
      <c r="K57" s="186" t="s">
        <v>44</v>
      </c>
    </row>
    <row r="58" spans="2:16" x14ac:dyDescent="0.2">
      <c r="B58" s="180" t="s">
        <v>54</v>
      </c>
      <c r="C58" s="180">
        <v>7313</v>
      </c>
      <c r="D58" s="180">
        <v>3097</v>
      </c>
      <c r="E58" s="180">
        <f>C58+D58</f>
        <v>10410</v>
      </c>
      <c r="F58" s="181">
        <f>E58/$E$96</f>
        <v>0.19043960265627571</v>
      </c>
      <c r="G58" s="180">
        <v>20713</v>
      </c>
      <c r="H58" s="180">
        <v>1367</v>
      </c>
      <c r="I58" s="180">
        <f>G58+H58</f>
        <v>22080</v>
      </c>
      <c r="J58" s="181">
        <f>I58/$I$96</f>
        <v>0.17338725509442851</v>
      </c>
      <c r="K58" s="180">
        <f t="shared" ref="K58:K95" si="11">E58+I58</f>
        <v>32490</v>
      </c>
    </row>
    <row r="59" spans="2:16" x14ac:dyDescent="0.2">
      <c r="B59" s="180" t="s">
        <v>181</v>
      </c>
      <c r="C59" s="180">
        <v>718</v>
      </c>
      <c r="D59" s="180">
        <v>251</v>
      </c>
      <c r="E59" s="180">
        <f t="shared" ref="E59:E95" si="12">C59+D59</f>
        <v>969</v>
      </c>
      <c r="F59" s="181">
        <f t="shared" ref="F59:F95" si="13">E59/$E$96</f>
        <v>1.7726798748696558E-2</v>
      </c>
      <c r="G59" s="180">
        <v>1720</v>
      </c>
      <c r="H59" s="180">
        <v>94</v>
      </c>
      <c r="I59" s="180">
        <f t="shared" ref="I59:I95" si="14">G59+H59</f>
        <v>1814</v>
      </c>
      <c r="J59" s="181">
        <f t="shared" ref="J59:J95" si="15">I59/$I$96</f>
        <v>1.4244768149515096E-2</v>
      </c>
      <c r="K59" s="180">
        <f t="shared" si="11"/>
        <v>2783</v>
      </c>
    </row>
    <row r="60" spans="2:16" x14ac:dyDescent="0.2">
      <c r="B60" s="180" t="s">
        <v>182</v>
      </c>
      <c r="C60" s="180">
        <v>529</v>
      </c>
      <c r="D60" s="180">
        <v>112</v>
      </c>
      <c r="E60" s="180">
        <f t="shared" si="12"/>
        <v>641</v>
      </c>
      <c r="F60" s="181">
        <f t="shared" si="13"/>
        <v>1.1726396282677496E-2</v>
      </c>
      <c r="G60" s="180">
        <v>1119</v>
      </c>
      <c r="H60" s="180">
        <v>49</v>
      </c>
      <c r="I60" s="180">
        <f t="shared" si="14"/>
        <v>1168</v>
      </c>
      <c r="J60" s="181">
        <f t="shared" si="15"/>
        <v>9.1719345086183207E-3</v>
      </c>
      <c r="K60" s="180">
        <f t="shared" si="11"/>
        <v>1809</v>
      </c>
    </row>
    <row r="61" spans="2:16" x14ac:dyDescent="0.2">
      <c r="B61" s="180" t="s">
        <v>183</v>
      </c>
      <c r="C61" s="180">
        <v>6740</v>
      </c>
      <c r="D61" s="180">
        <v>2059</v>
      </c>
      <c r="E61" s="180">
        <f t="shared" si="12"/>
        <v>8799</v>
      </c>
      <c r="F61" s="181">
        <f t="shared" si="13"/>
        <v>0.16096811371494429</v>
      </c>
      <c r="G61" s="180">
        <v>20482</v>
      </c>
      <c r="H61" s="180">
        <v>967</v>
      </c>
      <c r="I61" s="180">
        <f t="shared" si="14"/>
        <v>21449</v>
      </c>
      <c r="J61" s="181">
        <f t="shared" si="15"/>
        <v>0.16843221170835132</v>
      </c>
      <c r="K61" s="180">
        <f t="shared" si="11"/>
        <v>30248</v>
      </c>
    </row>
    <row r="62" spans="2:16" x14ac:dyDescent="0.2">
      <c r="B62" s="180" t="s">
        <v>184</v>
      </c>
      <c r="C62" s="180">
        <v>88</v>
      </c>
      <c r="D62" s="180">
        <v>38</v>
      </c>
      <c r="E62" s="180">
        <f t="shared" si="12"/>
        <v>126</v>
      </c>
      <c r="F62" s="181">
        <f t="shared" si="13"/>
        <v>2.3050326546292738E-3</v>
      </c>
      <c r="G62" s="180">
        <v>164</v>
      </c>
      <c r="H62" s="180">
        <v>22</v>
      </c>
      <c r="I62" s="180">
        <f t="shared" si="14"/>
        <v>186</v>
      </c>
      <c r="J62" s="181">
        <f t="shared" si="15"/>
        <v>1.4605991597628489E-3</v>
      </c>
      <c r="K62" s="180">
        <f t="shared" si="11"/>
        <v>312</v>
      </c>
    </row>
    <row r="63" spans="2:16" x14ac:dyDescent="0.2">
      <c r="B63" s="180" t="s">
        <v>185</v>
      </c>
      <c r="C63" s="180">
        <v>1198</v>
      </c>
      <c r="D63" s="180">
        <v>341</v>
      </c>
      <c r="E63" s="180">
        <f t="shared" si="12"/>
        <v>1539</v>
      </c>
      <c r="F63" s="181">
        <f t="shared" si="13"/>
        <v>2.8154327424400417E-2</v>
      </c>
      <c r="G63" s="180">
        <v>4410</v>
      </c>
      <c r="H63" s="180">
        <v>239</v>
      </c>
      <c r="I63" s="180">
        <f t="shared" si="14"/>
        <v>4649</v>
      </c>
      <c r="J63" s="181">
        <f t="shared" si="15"/>
        <v>3.6507126310416582E-2</v>
      </c>
      <c r="K63" s="180">
        <f t="shared" si="11"/>
        <v>6188</v>
      </c>
    </row>
    <row r="64" spans="2:16" x14ac:dyDescent="0.2">
      <c r="B64" s="180" t="s">
        <v>186</v>
      </c>
      <c r="C64" s="180">
        <v>138</v>
      </c>
      <c r="D64" s="180">
        <v>34</v>
      </c>
      <c r="E64" s="180">
        <f t="shared" si="12"/>
        <v>172</v>
      </c>
      <c r="F64" s="181">
        <f t="shared" si="13"/>
        <v>3.1465525126685326E-3</v>
      </c>
      <c r="G64" s="180">
        <v>630</v>
      </c>
      <c r="H64" s="180">
        <v>30</v>
      </c>
      <c r="I64" s="180">
        <f t="shared" si="14"/>
        <v>660</v>
      </c>
      <c r="J64" s="181">
        <f t="shared" si="15"/>
        <v>5.1827712120617224E-3</v>
      </c>
      <c r="K64" s="180">
        <f t="shared" si="11"/>
        <v>832</v>
      </c>
    </row>
    <row r="65" spans="2:11" x14ac:dyDescent="0.2">
      <c r="B65" s="180" t="s">
        <v>187</v>
      </c>
      <c r="C65" s="180">
        <v>309</v>
      </c>
      <c r="D65" s="180">
        <v>90</v>
      </c>
      <c r="E65" s="180">
        <f t="shared" si="12"/>
        <v>399</v>
      </c>
      <c r="F65" s="181">
        <f t="shared" si="13"/>
        <v>7.2992700729927005E-3</v>
      </c>
      <c r="G65" s="180">
        <v>1203</v>
      </c>
      <c r="H65" s="180">
        <v>55</v>
      </c>
      <c r="I65" s="180">
        <f t="shared" si="14"/>
        <v>1258</v>
      </c>
      <c r="J65" s="181">
        <f t="shared" si="15"/>
        <v>9.878676037535828E-3</v>
      </c>
      <c r="K65" s="180">
        <f t="shared" si="11"/>
        <v>1657</v>
      </c>
    </row>
    <row r="66" spans="2:11" x14ac:dyDescent="0.2">
      <c r="B66" s="180" t="s">
        <v>188</v>
      </c>
      <c r="C66" s="180">
        <v>149</v>
      </c>
      <c r="D66" s="180">
        <v>53</v>
      </c>
      <c r="E66" s="180">
        <f t="shared" si="12"/>
        <v>202</v>
      </c>
      <c r="F66" s="181">
        <f t="shared" si="13"/>
        <v>3.6953698113897883E-3</v>
      </c>
      <c r="G66" s="180">
        <v>341</v>
      </c>
      <c r="H66" s="180">
        <v>30</v>
      </c>
      <c r="I66" s="180">
        <f t="shared" si="14"/>
        <v>371</v>
      </c>
      <c r="J66" s="181">
        <f t="shared" si="15"/>
        <v>2.9133456358710588E-3</v>
      </c>
      <c r="K66" s="180">
        <f t="shared" si="11"/>
        <v>573</v>
      </c>
    </row>
    <row r="67" spans="2:11" x14ac:dyDescent="0.2">
      <c r="B67" s="180" t="s">
        <v>189</v>
      </c>
      <c r="C67" s="180">
        <v>1509</v>
      </c>
      <c r="D67" s="180">
        <v>507</v>
      </c>
      <c r="E67" s="180">
        <f t="shared" si="12"/>
        <v>2016</v>
      </c>
      <c r="F67" s="181">
        <f t="shared" si="13"/>
        <v>3.6880522474068381E-2</v>
      </c>
      <c r="G67" s="180">
        <v>4151</v>
      </c>
      <c r="H67" s="180">
        <v>278</v>
      </c>
      <c r="I67" s="180">
        <f t="shared" si="14"/>
        <v>4429</v>
      </c>
      <c r="J67" s="181">
        <f t="shared" si="15"/>
        <v>3.4779535906396014E-2</v>
      </c>
      <c r="K67" s="180">
        <f t="shared" si="11"/>
        <v>6445</v>
      </c>
    </row>
    <row r="68" spans="2:11" x14ac:dyDescent="0.2">
      <c r="B68" s="180" t="s">
        <v>190</v>
      </c>
      <c r="C68" s="180">
        <v>523</v>
      </c>
      <c r="D68" s="180">
        <v>196</v>
      </c>
      <c r="E68" s="180">
        <f t="shared" si="12"/>
        <v>719</v>
      </c>
      <c r="F68" s="181">
        <f t="shared" si="13"/>
        <v>1.3153321259352762E-2</v>
      </c>
      <c r="G68" s="180">
        <v>1217</v>
      </c>
      <c r="H68" s="180">
        <v>106</v>
      </c>
      <c r="I68" s="180">
        <f t="shared" si="14"/>
        <v>1323</v>
      </c>
      <c r="J68" s="181">
        <f t="shared" si="15"/>
        <v>1.0389100475087362E-2</v>
      </c>
      <c r="K68" s="180">
        <f t="shared" si="11"/>
        <v>2042</v>
      </c>
    </row>
    <row r="69" spans="2:11" x14ac:dyDescent="0.2">
      <c r="B69" s="180" t="s">
        <v>191</v>
      </c>
      <c r="C69" s="180">
        <v>299</v>
      </c>
      <c r="D69" s="180">
        <v>86</v>
      </c>
      <c r="E69" s="180">
        <f t="shared" si="12"/>
        <v>385</v>
      </c>
      <c r="F69" s="181">
        <f t="shared" si="13"/>
        <v>7.0431553335894483E-3</v>
      </c>
      <c r="G69" s="180">
        <v>1027</v>
      </c>
      <c r="H69" s="180">
        <v>50</v>
      </c>
      <c r="I69" s="180">
        <f t="shared" si="14"/>
        <v>1077</v>
      </c>
      <c r="J69" s="181">
        <f t="shared" si="15"/>
        <v>8.4573402960461744E-3</v>
      </c>
      <c r="K69" s="180">
        <f t="shared" si="11"/>
        <v>1462</v>
      </c>
    </row>
    <row r="70" spans="2:11" x14ac:dyDescent="0.2">
      <c r="B70" s="180" t="s">
        <v>192</v>
      </c>
      <c r="C70" s="180">
        <v>2169</v>
      </c>
      <c r="D70" s="180">
        <v>901</v>
      </c>
      <c r="E70" s="180">
        <f t="shared" si="12"/>
        <v>3070</v>
      </c>
      <c r="F70" s="181">
        <f t="shared" si="13"/>
        <v>5.6162303569141835E-2</v>
      </c>
      <c r="G70" s="180">
        <v>6998</v>
      </c>
      <c r="H70" s="180">
        <v>435</v>
      </c>
      <c r="I70" s="180">
        <f t="shared" si="14"/>
        <v>7433</v>
      </c>
      <c r="J70" s="181">
        <f t="shared" si="15"/>
        <v>5.8368997604931486E-2</v>
      </c>
      <c r="K70" s="180">
        <f t="shared" si="11"/>
        <v>10503</v>
      </c>
    </row>
    <row r="71" spans="2:11" x14ac:dyDescent="0.2">
      <c r="B71" s="180" t="s">
        <v>193</v>
      </c>
      <c r="C71" s="180">
        <v>789</v>
      </c>
      <c r="D71" s="180">
        <v>216</v>
      </c>
      <c r="E71" s="180">
        <f t="shared" si="12"/>
        <v>1005</v>
      </c>
      <c r="F71" s="181">
        <f t="shared" si="13"/>
        <v>1.8385379507162066E-2</v>
      </c>
      <c r="G71" s="180">
        <v>1683</v>
      </c>
      <c r="H71" s="180">
        <v>105</v>
      </c>
      <c r="I71" s="180">
        <f t="shared" si="14"/>
        <v>1788</v>
      </c>
      <c r="J71" s="181">
        <f t="shared" si="15"/>
        <v>1.4040598374494484E-2</v>
      </c>
      <c r="K71" s="180">
        <f t="shared" si="11"/>
        <v>2793</v>
      </c>
    </row>
    <row r="72" spans="2:11" x14ac:dyDescent="0.2">
      <c r="B72" s="180" t="s">
        <v>194</v>
      </c>
      <c r="C72" s="180">
        <v>508</v>
      </c>
      <c r="D72" s="180">
        <v>102</v>
      </c>
      <c r="E72" s="180">
        <f t="shared" si="12"/>
        <v>610</v>
      </c>
      <c r="F72" s="181">
        <f t="shared" si="13"/>
        <v>1.1159285073998866E-2</v>
      </c>
      <c r="G72" s="180">
        <v>1198</v>
      </c>
      <c r="H72" s="180">
        <v>46</v>
      </c>
      <c r="I72" s="180">
        <f t="shared" si="14"/>
        <v>1244</v>
      </c>
      <c r="J72" s="181">
        <f t="shared" si="15"/>
        <v>9.7687384663708819E-3</v>
      </c>
      <c r="K72" s="180">
        <f t="shared" si="11"/>
        <v>1854</v>
      </c>
    </row>
    <row r="73" spans="2:11" x14ac:dyDescent="0.2">
      <c r="B73" s="180" t="s">
        <v>195</v>
      </c>
      <c r="C73" s="180">
        <v>1306</v>
      </c>
      <c r="D73" s="180">
        <v>414</v>
      </c>
      <c r="E73" s="180">
        <f t="shared" si="12"/>
        <v>1720</v>
      </c>
      <c r="F73" s="181">
        <f t="shared" si="13"/>
        <v>3.1465525126685323E-2</v>
      </c>
      <c r="G73" s="180">
        <v>5680</v>
      </c>
      <c r="H73" s="180">
        <v>281</v>
      </c>
      <c r="I73" s="180">
        <f t="shared" si="14"/>
        <v>5961</v>
      </c>
      <c r="J73" s="181">
        <f t="shared" si="15"/>
        <v>4.680984726530292E-2</v>
      </c>
      <c r="K73" s="180">
        <f t="shared" si="11"/>
        <v>7681</v>
      </c>
    </row>
    <row r="74" spans="2:11" x14ac:dyDescent="0.2">
      <c r="B74" s="180" t="s">
        <v>196</v>
      </c>
      <c r="C74" s="180">
        <v>562</v>
      </c>
      <c r="D74" s="180">
        <v>145</v>
      </c>
      <c r="E74" s="180">
        <f t="shared" si="12"/>
        <v>707</v>
      </c>
      <c r="F74" s="181">
        <f t="shared" si="13"/>
        <v>1.2933794339864258E-2</v>
      </c>
      <c r="G74" s="180">
        <v>2005</v>
      </c>
      <c r="H74" s="180">
        <v>91</v>
      </c>
      <c r="I74" s="180">
        <f t="shared" si="14"/>
        <v>2096</v>
      </c>
      <c r="J74" s="181">
        <f t="shared" si="15"/>
        <v>1.6459224940123286E-2</v>
      </c>
      <c r="K74" s="180">
        <f t="shared" si="11"/>
        <v>2803</v>
      </c>
    </row>
    <row r="75" spans="2:11" x14ac:dyDescent="0.2">
      <c r="B75" s="180" t="s">
        <v>197</v>
      </c>
      <c r="C75" s="180">
        <v>379</v>
      </c>
      <c r="D75" s="180">
        <v>186</v>
      </c>
      <c r="E75" s="180">
        <f t="shared" si="12"/>
        <v>565</v>
      </c>
      <c r="F75" s="181">
        <f t="shared" si="13"/>
        <v>1.0336059125916982E-2</v>
      </c>
      <c r="G75" s="180">
        <v>1362</v>
      </c>
      <c r="H75" s="180">
        <v>81</v>
      </c>
      <c r="I75" s="180">
        <f t="shared" si="14"/>
        <v>1443</v>
      </c>
      <c r="J75" s="181">
        <f t="shared" si="15"/>
        <v>1.1331422513644038E-2</v>
      </c>
      <c r="K75" s="180">
        <f t="shared" si="11"/>
        <v>2008</v>
      </c>
    </row>
    <row r="76" spans="2:11" x14ac:dyDescent="0.2">
      <c r="B76" s="180" t="s">
        <v>198</v>
      </c>
      <c r="C76" s="180">
        <v>31</v>
      </c>
      <c r="D76" s="180">
        <v>3</v>
      </c>
      <c r="E76" s="180">
        <f t="shared" si="12"/>
        <v>34</v>
      </c>
      <c r="F76" s="181">
        <f t="shared" si="13"/>
        <v>6.2199293855075646E-4</v>
      </c>
      <c r="G76" s="180">
        <v>39</v>
      </c>
      <c r="H76" s="180">
        <v>1</v>
      </c>
      <c r="I76" s="180">
        <f t="shared" si="14"/>
        <v>40</v>
      </c>
      <c r="J76" s="181">
        <f t="shared" si="15"/>
        <v>3.1410734618555889E-4</v>
      </c>
      <c r="K76" s="180">
        <f t="shared" si="11"/>
        <v>74</v>
      </c>
    </row>
    <row r="77" spans="2:11" x14ac:dyDescent="0.2">
      <c r="B77" s="180" t="s">
        <v>199</v>
      </c>
      <c r="C77" s="180">
        <v>645</v>
      </c>
      <c r="D77" s="180">
        <v>176</v>
      </c>
      <c r="E77" s="180">
        <f t="shared" si="12"/>
        <v>821</v>
      </c>
      <c r="F77" s="181">
        <f t="shared" si="13"/>
        <v>1.5019300075005031E-2</v>
      </c>
      <c r="G77" s="180">
        <v>1785</v>
      </c>
      <c r="H77" s="180">
        <v>63</v>
      </c>
      <c r="I77" s="180">
        <f t="shared" si="14"/>
        <v>1848</v>
      </c>
      <c r="J77" s="181">
        <f t="shared" si="15"/>
        <v>1.4511759393772822E-2</v>
      </c>
      <c r="K77" s="180">
        <f t="shared" si="11"/>
        <v>2669</v>
      </c>
    </row>
    <row r="78" spans="2:11" x14ac:dyDescent="0.2">
      <c r="B78" s="180" t="s">
        <v>200</v>
      </c>
      <c r="C78" s="180">
        <v>732</v>
      </c>
      <c r="D78" s="180">
        <v>266</v>
      </c>
      <c r="E78" s="180">
        <f t="shared" si="12"/>
        <v>998</v>
      </c>
      <c r="F78" s="181">
        <f t="shared" si="13"/>
        <v>1.8257322137460438E-2</v>
      </c>
      <c r="G78" s="180">
        <v>1976</v>
      </c>
      <c r="H78" s="180">
        <v>94</v>
      </c>
      <c r="I78" s="180">
        <f t="shared" si="14"/>
        <v>2070</v>
      </c>
      <c r="J78" s="181">
        <f t="shared" si="15"/>
        <v>1.6255055165102675E-2</v>
      </c>
      <c r="K78" s="180">
        <f t="shared" si="11"/>
        <v>3068</v>
      </c>
    </row>
    <row r="79" spans="2:11" x14ac:dyDescent="0.2">
      <c r="B79" s="180" t="s">
        <v>201</v>
      </c>
      <c r="C79" s="180">
        <v>2061</v>
      </c>
      <c r="D79" s="180">
        <v>663</v>
      </c>
      <c r="E79" s="180">
        <f t="shared" si="12"/>
        <v>2724</v>
      </c>
      <c r="F79" s="181">
        <f t="shared" si="13"/>
        <v>4.9832610723890017E-2</v>
      </c>
      <c r="G79" s="180">
        <v>6633</v>
      </c>
      <c r="H79" s="180">
        <v>332</v>
      </c>
      <c r="I79" s="180">
        <f t="shared" si="14"/>
        <v>6965</v>
      </c>
      <c r="J79" s="181">
        <f t="shared" si="15"/>
        <v>5.4693941654560443E-2</v>
      </c>
      <c r="K79" s="180">
        <f t="shared" si="11"/>
        <v>9689</v>
      </c>
    </row>
    <row r="80" spans="2:11" x14ac:dyDescent="0.2">
      <c r="B80" s="180" t="s">
        <v>202</v>
      </c>
      <c r="C80" s="180">
        <v>1161</v>
      </c>
      <c r="D80" s="180">
        <v>386</v>
      </c>
      <c r="E80" s="180">
        <f t="shared" si="12"/>
        <v>1547</v>
      </c>
      <c r="F80" s="181">
        <f t="shared" si="13"/>
        <v>2.8300678704059418E-2</v>
      </c>
      <c r="G80" s="180">
        <v>2514</v>
      </c>
      <c r="H80" s="180">
        <v>140</v>
      </c>
      <c r="I80" s="180">
        <f t="shared" si="14"/>
        <v>2654</v>
      </c>
      <c r="J80" s="181">
        <f t="shared" si="15"/>
        <v>2.0841022419411832E-2</v>
      </c>
      <c r="K80" s="180">
        <f t="shared" si="11"/>
        <v>4201</v>
      </c>
    </row>
    <row r="81" spans="2:11" x14ac:dyDescent="0.2">
      <c r="B81" s="180" t="s">
        <v>203</v>
      </c>
      <c r="C81" s="180">
        <v>505</v>
      </c>
      <c r="D81" s="180">
        <v>254</v>
      </c>
      <c r="E81" s="180">
        <f t="shared" si="12"/>
        <v>759</v>
      </c>
      <c r="F81" s="181">
        <f t="shared" si="13"/>
        <v>1.3885077657647769E-2</v>
      </c>
      <c r="G81" s="180">
        <v>1604</v>
      </c>
      <c r="H81" s="180">
        <v>66</v>
      </c>
      <c r="I81" s="180">
        <f t="shared" si="14"/>
        <v>1670</v>
      </c>
      <c r="J81" s="181">
        <f t="shared" si="15"/>
        <v>1.3113981703247084E-2</v>
      </c>
      <c r="K81" s="180">
        <f t="shared" si="11"/>
        <v>2429</v>
      </c>
    </row>
    <row r="82" spans="2:11" x14ac:dyDescent="0.2">
      <c r="B82" s="180" t="s">
        <v>204</v>
      </c>
      <c r="C82" s="180">
        <v>582</v>
      </c>
      <c r="D82" s="180">
        <v>203</v>
      </c>
      <c r="E82" s="180">
        <f t="shared" si="12"/>
        <v>785</v>
      </c>
      <c r="F82" s="181">
        <f t="shared" si="13"/>
        <v>1.4360719316539525E-2</v>
      </c>
      <c r="G82" s="180">
        <v>1675</v>
      </c>
      <c r="H82" s="180">
        <v>88</v>
      </c>
      <c r="I82" s="180">
        <f t="shared" si="14"/>
        <v>1763</v>
      </c>
      <c r="J82" s="181">
        <f t="shared" si="15"/>
        <v>1.3844281283128508E-2</v>
      </c>
      <c r="K82" s="180">
        <f t="shared" si="11"/>
        <v>2548</v>
      </c>
    </row>
    <row r="83" spans="2:11" x14ac:dyDescent="0.2">
      <c r="B83" s="180" t="s">
        <v>205</v>
      </c>
      <c r="C83" s="180">
        <v>177</v>
      </c>
      <c r="D83" s="180">
        <v>66</v>
      </c>
      <c r="E83" s="180">
        <f t="shared" si="12"/>
        <v>243</v>
      </c>
      <c r="F83" s="181">
        <f t="shared" si="13"/>
        <v>4.4454201196421714E-3</v>
      </c>
      <c r="G83" s="180">
        <v>426</v>
      </c>
      <c r="H83" s="180">
        <v>19</v>
      </c>
      <c r="I83" s="180">
        <f t="shared" si="14"/>
        <v>445</v>
      </c>
      <c r="J83" s="181">
        <f t="shared" si="15"/>
        <v>3.4944442263143429E-3</v>
      </c>
      <c r="K83" s="180">
        <f t="shared" si="11"/>
        <v>688</v>
      </c>
    </row>
    <row r="84" spans="2:11" x14ac:dyDescent="0.2">
      <c r="B84" s="180" t="s">
        <v>206</v>
      </c>
      <c r="C84" s="180">
        <v>243</v>
      </c>
      <c r="D84" s="180">
        <v>106</v>
      </c>
      <c r="E84" s="180">
        <f t="shared" si="12"/>
        <v>349</v>
      </c>
      <c r="F84" s="181">
        <f t="shared" si="13"/>
        <v>6.3845745751239412E-3</v>
      </c>
      <c r="G84" s="180">
        <v>826</v>
      </c>
      <c r="H84" s="180">
        <v>32</v>
      </c>
      <c r="I84" s="180">
        <f t="shared" si="14"/>
        <v>858</v>
      </c>
      <c r="J84" s="181">
        <f t="shared" si="15"/>
        <v>6.7376025756802384E-3</v>
      </c>
      <c r="K84" s="180">
        <f t="shared" si="11"/>
        <v>1207</v>
      </c>
    </row>
    <row r="85" spans="2:11" x14ac:dyDescent="0.2">
      <c r="B85" s="180" t="s">
        <v>207</v>
      </c>
      <c r="C85" s="180">
        <v>409</v>
      </c>
      <c r="D85" s="180">
        <v>82</v>
      </c>
      <c r="E85" s="180">
        <f t="shared" si="12"/>
        <v>491</v>
      </c>
      <c r="F85" s="181">
        <f t="shared" si="13"/>
        <v>8.9823097890712189E-3</v>
      </c>
      <c r="G85" s="180">
        <v>704</v>
      </c>
      <c r="H85" s="180">
        <v>32</v>
      </c>
      <c r="I85" s="180">
        <f t="shared" si="14"/>
        <v>736</v>
      </c>
      <c r="J85" s="181">
        <f t="shared" si="15"/>
        <v>5.7795751698142836E-3</v>
      </c>
      <c r="K85" s="180">
        <f t="shared" si="11"/>
        <v>1227</v>
      </c>
    </row>
    <row r="86" spans="2:11" x14ac:dyDescent="0.2">
      <c r="B86" s="180" t="s">
        <v>208</v>
      </c>
      <c r="C86" s="180">
        <v>423</v>
      </c>
      <c r="D86" s="180">
        <v>101</v>
      </c>
      <c r="E86" s="180">
        <f t="shared" si="12"/>
        <v>524</v>
      </c>
      <c r="F86" s="181">
        <f t="shared" si="13"/>
        <v>9.5860088176645993E-3</v>
      </c>
      <c r="G86" s="180">
        <v>946</v>
      </c>
      <c r="H86" s="180">
        <v>34</v>
      </c>
      <c r="I86" s="180">
        <f t="shared" si="14"/>
        <v>980</v>
      </c>
      <c r="J86" s="181">
        <f t="shared" si="15"/>
        <v>7.6956299815461931E-3</v>
      </c>
      <c r="K86" s="180">
        <f t="shared" si="11"/>
        <v>1504</v>
      </c>
    </row>
    <row r="87" spans="2:11" x14ac:dyDescent="0.2">
      <c r="B87" s="180" t="s">
        <v>209</v>
      </c>
      <c r="C87" s="180">
        <v>233</v>
      </c>
      <c r="D87" s="180">
        <v>46</v>
      </c>
      <c r="E87" s="180">
        <f t="shared" si="12"/>
        <v>279</v>
      </c>
      <c r="F87" s="181">
        <f t="shared" si="13"/>
        <v>5.1040008781076777E-3</v>
      </c>
      <c r="G87" s="180">
        <v>566</v>
      </c>
      <c r="H87" s="180">
        <v>23</v>
      </c>
      <c r="I87" s="180">
        <f t="shared" si="14"/>
        <v>589</v>
      </c>
      <c r="J87" s="181">
        <f t="shared" si="15"/>
        <v>4.6252306725823554E-3</v>
      </c>
      <c r="K87" s="180">
        <f t="shared" si="11"/>
        <v>868</v>
      </c>
    </row>
    <row r="88" spans="2:11" x14ac:dyDescent="0.2">
      <c r="B88" s="180" t="s">
        <v>210</v>
      </c>
      <c r="C88" s="180">
        <v>193</v>
      </c>
      <c r="D88" s="180">
        <v>67</v>
      </c>
      <c r="E88" s="180">
        <f t="shared" si="12"/>
        <v>260</v>
      </c>
      <c r="F88" s="181">
        <f t="shared" si="13"/>
        <v>4.7564165889175496E-3</v>
      </c>
      <c r="G88" s="180">
        <v>862</v>
      </c>
      <c r="H88" s="180">
        <v>40</v>
      </c>
      <c r="I88" s="180">
        <f t="shared" si="14"/>
        <v>902</v>
      </c>
      <c r="J88" s="181">
        <f t="shared" si="15"/>
        <v>7.0831206564843539E-3</v>
      </c>
      <c r="K88" s="180">
        <f t="shared" si="11"/>
        <v>1162</v>
      </c>
    </row>
    <row r="89" spans="2:11" x14ac:dyDescent="0.2">
      <c r="B89" s="180" t="s">
        <v>211</v>
      </c>
      <c r="C89" s="180">
        <v>357</v>
      </c>
      <c r="D89" s="180">
        <v>105</v>
      </c>
      <c r="E89" s="180">
        <f t="shared" si="12"/>
        <v>462</v>
      </c>
      <c r="F89" s="181">
        <f t="shared" si="13"/>
        <v>8.451786400307337E-3</v>
      </c>
      <c r="G89" s="180">
        <v>1220</v>
      </c>
      <c r="H89" s="180">
        <v>42</v>
      </c>
      <c r="I89" s="180">
        <f t="shared" si="14"/>
        <v>1262</v>
      </c>
      <c r="J89" s="181">
        <f t="shared" si="15"/>
        <v>9.9100867721543841E-3</v>
      </c>
      <c r="K89" s="180">
        <f t="shared" si="11"/>
        <v>1724</v>
      </c>
    </row>
    <row r="90" spans="2:11" x14ac:dyDescent="0.2">
      <c r="B90" s="180" t="s">
        <v>212</v>
      </c>
      <c r="C90" s="180">
        <v>137</v>
      </c>
      <c r="D90" s="180">
        <v>39</v>
      </c>
      <c r="E90" s="180">
        <f t="shared" si="12"/>
        <v>176</v>
      </c>
      <c r="F90" s="181">
        <f t="shared" si="13"/>
        <v>3.2197281524980336E-3</v>
      </c>
      <c r="G90" s="180">
        <v>536</v>
      </c>
      <c r="H90" s="180">
        <v>32</v>
      </c>
      <c r="I90" s="180">
        <f t="shared" si="14"/>
        <v>568</v>
      </c>
      <c r="J90" s="181">
        <f t="shared" si="15"/>
        <v>4.4603243158349362E-3</v>
      </c>
      <c r="K90" s="180">
        <f t="shared" si="11"/>
        <v>744</v>
      </c>
    </row>
    <row r="91" spans="2:11" x14ac:dyDescent="0.2">
      <c r="B91" s="180" t="s">
        <v>213</v>
      </c>
      <c r="C91" s="180">
        <v>250</v>
      </c>
      <c r="D91" s="180">
        <v>89</v>
      </c>
      <c r="E91" s="180">
        <f t="shared" si="12"/>
        <v>339</v>
      </c>
      <c r="F91" s="181">
        <f t="shared" si="13"/>
        <v>6.2016354755501891E-3</v>
      </c>
      <c r="G91" s="180">
        <v>1186</v>
      </c>
      <c r="H91" s="180">
        <v>40</v>
      </c>
      <c r="I91" s="180">
        <f t="shared" si="14"/>
        <v>1226</v>
      </c>
      <c r="J91" s="181">
        <f t="shared" si="15"/>
        <v>9.6273901605873815E-3</v>
      </c>
      <c r="K91" s="180">
        <f t="shared" si="11"/>
        <v>1565</v>
      </c>
    </row>
    <row r="92" spans="2:11" x14ac:dyDescent="0.2">
      <c r="B92" s="180" t="s">
        <v>214</v>
      </c>
      <c r="C92" s="180">
        <v>3502</v>
      </c>
      <c r="D92" s="180">
        <v>1107</v>
      </c>
      <c r="E92" s="180">
        <f t="shared" si="12"/>
        <v>4609</v>
      </c>
      <c r="F92" s="181">
        <f t="shared" si="13"/>
        <v>8.4316630993542252E-2</v>
      </c>
      <c r="G92" s="180">
        <v>9999</v>
      </c>
      <c r="H92" s="180">
        <v>485</v>
      </c>
      <c r="I92" s="180">
        <f t="shared" si="14"/>
        <v>10484</v>
      </c>
      <c r="J92" s="181">
        <f t="shared" si="15"/>
        <v>8.2327535435234994E-2</v>
      </c>
      <c r="K92" s="180">
        <f t="shared" si="11"/>
        <v>15093</v>
      </c>
    </row>
    <row r="93" spans="2:11" x14ac:dyDescent="0.2">
      <c r="B93" s="180" t="s">
        <v>215</v>
      </c>
      <c r="C93" s="180">
        <v>1148</v>
      </c>
      <c r="D93" s="180">
        <v>364</v>
      </c>
      <c r="E93" s="180">
        <f t="shared" si="12"/>
        <v>1512</v>
      </c>
      <c r="F93" s="181">
        <f t="shared" si="13"/>
        <v>2.7660391855551286E-2</v>
      </c>
      <c r="G93" s="180">
        <v>3471</v>
      </c>
      <c r="H93" s="180">
        <v>172</v>
      </c>
      <c r="I93" s="180">
        <f t="shared" si="14"/>
        <v>3643</v>
      </c>
      <c r="J93" s="181">
        <f t="shared" si="15"/>
        <v>2.8607326553849777E-2</v>
      </c>
      <c r="K93" s="180">
        <f t="shared" si="11"/>
        <v>5155</v>
      </c>
    </row>
    <row r="94" spans="2:11" x14ac:dyDescent="0.2">
      <c r="B94" s="180" t="s">
        <v>216</v>
      </c>
      <c r="C94" s="180">
        <v>447</v>
      </c>
      <c r="D94" s="180">
        <v>168</v>
      </c>
      <c r="E94" s="180">
        <f t="shared" si="12"/>
        <v>615</v>
      </c>
      <c r="F94" s="181">
        <f t="shared" si="13"/>
        <v>1.1250754623785742E-2</v>
      </c>
      <c r="G94" s="180">
        <v>1190</v>
      </c>
      <c r="H94" s="180">
        <v>82</v>
      </c>
      <c r="I94" s="180">
        <f t="shared" si="14"/>
        <v>1272</v>
      </c>
      <c r="J94" s="181">
        <f t="shared" si="15"/>
        <v>9.9886136087007742E-3</v>
      </c>
      <c r="K94" s="180">
        <f t="shared" si="11"/>
        <v>1887</v>
      </c>
    </row>
    <row r="95" spans="2:11" x14ac:dyDescent="0.2">
      <c r="B95" s="180" t="s">
        <v>217</v>
      </c>
      <c r="C95" s="180">
        <v>2222</v>
      </c>
      <c r="D95" s="180">
        <v>860</v>
      </c>
      <c r="E95" s="180">
        <f t="shared" si="12"/>
        <v>3082</v>
      </c>
      <c r="F95" s="181">
        <f t="shared" si="13"/>
        <v>5.6381830488630338E-2</v>
      </c>
      <c r="G95" s="180">
        <v>6578</v>
      </c>
      <c r="H95" s="180">
        <v>363</v>
      </c>
      <c r="I95" s="180">
        <f t="shared" si="14"/>
        <v>6941</v>
      </c>
      <c r="J95" s="181">
        <f t="shared" si="15"/>
        <v>5.4505477246849107E-2</v>
      </c>
      <c r="K95" s="180">
        <f t="shared" si="11"/>
        <v>10023</v>
      </c>
    </row>
    <row r="96" spans="2:11" x14ac:dyDescent="0.2">
      <c r="B96" s="182" t="s">
        <v>64</v>
      </c>
      <c r="C96" s="180">
        <f t="shared" ref="C96:H96" si="16">SUM(C58:C95)</f>
        <v>40684</v>
      </c>
      <c r="D96" s="180">
        <f t="shared" si="16"/>
        <v>13979</v>
      </c>
      <c r="E96" s="182">
        <f t="shared" ref="E96" si="17">C96+D96</f>
        <v>54663</v>
      </c>
      <c r="F96" s="184">
        <f t="shared" ref="F96" si="18">E96/$E$96</f>
        <v>1</v>
      </c>
      <c r="G96" s="180">
        <f t="shared" si="16"/>
        <v>120839</v>
      </c>
      <c r="H96" s="180">
        <f t="shared" si="16"/>
        <v>6506</v>
      </c>
      <c r="I96" s="182">
        <f t="shared" ref="I96" si="19">G96+H96</f>
        <v>127345</v>
      </c>
      <c r="J96" s="184">
        <f t="shared" ref="J96" si="20">I96/$I$96</f>
        <v>1</v>
      </c>
      <c r="K96" s="182">
        <f t="shared" ref="K96:K97" si="21">E96+I96</f>
        <v>182008</v>
      </c>
    </row>
    <row r="97" spans="2:11" ht="24" x14ac:dyDescent="0.2">
      <c r="B97" s="194" t="s">
        <v>82</v>
      </c>
      <c r="C97" s="195">
        <f>+C96/$K$96</f>
        <v>0.22352863610390752</v>
      </c>
      <c r="D97" s="195">
        <f>+D96/$K$96</f>
        <v>7.6804316293789282E-2</v>
      </c>
      <c r="E97" s="196">
        <f>C97+D97</f>
        <v>0.30033295239769681</v>
      </c>
      <c r="F97" s="196"/>
      <c r="G97" s="195">
        <f>+G96/$K$96</f>
        <v>0.66392136609379804</v>
      </c>
      <c r="H97" s="195">
        <f>+H96/$K$96</f>
        <v>3.5745681508505121E-2</v>
      </c>
      <c r="I97" s="196">
        <f>G97+H97</f>
        <v>0.69966704760230314</v>
      </c>
      <c r="J97" s="196"/>
      <c r="K97" s="196">
        <f t="shared" si="21"/>
        <v>1</v>
      </c>
    </row>
    <row r="98" spans="2:11" x14ac:dyDescent="0.2">
      <c r="B98" s="187" t="s">
        <v>147</v>
      </c>
    </row>
    <row r="99" spans="2:11" x14ac:dyDescent="0.2">
      <c r="B99" s="187" t="s">
        <v>148</v>
      </c>
    </row>
    <row r="141" spans="2:2" x14ac:dyDescent="0.2">
      <c r="B141" s="188" t="s">
        <v>94</v>
      </c>
    </row>
  </sheetData>
  <mergeCells count="10">
    <mergeCell ref="B6:K6"/>
    <mergeCell ref="B5:K5"/>
    <mergeCell ref="B53:K53"/>
    <mergeCell ref="B52:K52"/>
    <mergeCell ref="B55:K55"/>
    <mergeCell ref="B56:B57"/>
    <mergeCell ref="C56:K56"/>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89"/>
  <sheetViews>
    <sheetView showGridLines="0" zoomScaleNormal="100" workbookViewId="0"/>
  </sheetViews>
  <sheetFormatPr baseColWidth="10" defaultRowHeight="12" x14ac:dyDescent="0.2"/>
  <cols>
    <col min="1" max="1" width="6" style="188" customWidth="1"/>
    <col min="2" max="2" width="18.140625" style="188" customWidth="1"/>
    <col min="3" max="3" width="7.85546875" style="188" bestFit="1" customWidth="1"/>
    <col min="4" max="4" width="7.28515625" style="188" bestFit="1" customWidth="1"/>
    <col min="5" max="6" width="7.28515625" style="188" customWidth="1"/>
    <col min="7" max="8" width="7.28515625" style="188" bestFit="1" customWidth="1"/>
    <col min="9" max="11" width="7.28515625" style="188" customWidth="1"/>
    <col min="12" max="12" width="9.7109375" style="188" customWidth="1"/>
    <col min="13" max="14" width="11.42578125" style="188"/>
    <col min="15" max="15" width="12.42578125" style="188" bestFit="1" customWidth="1"/>
    <col min="16" max="251" width="11.42578125" style="188"/>
    <col min="252" max="252" width="18.140625" style="188" customWidth="1"/>
    <col min="253" max="253" width="7.85546875" style="188" bestFit="1" customWidth="1"/>
    <col min="254" max="254" width="7.28515625" style="188" bestFit="1" customWidth="1"/>
    <col min="255" max="256" width="7.28515625" style="188" customWidth="1"/>
    <col min="257" max="258" width="7.28515625" style="188" bestFit="1" customWidth="1"/>
    <col min="259" max="261" width="7.28515625" style="188" customWidth="1"/>
    <col min="262" max="267" width="0" style="188" hidden="1" customWidth="1"/>
    <col min="268" max="268" width="9.7109375" style="188" customWidth="1"/>
    <col min="269" max="270" width="11.42578125" style="188"/>
    <col min="271" max="271" width="12.42578125" style="188" bestFit="1" customWidth="1"/>
    <col min="272" max="507" width="11.42578125" style="188"/>
    <col min="508" max="508" width="18.140625" style="188" customWidth="1"/>
    <col min="509" max="509" width="7.85546875" style="188" bestFit="1" customWidth="1"/>
    <col min="510" max="510" width="7.28515625" style="188" bestFit="1" customWidth="1"/>
    <col min="511" max="512" width="7.28515625" style="188" customWidth="1"/>
    <col min="513" max="514" width="7.28515625" style="188" bestFit="1" customWidth="1"/>
    <col min="515" max="517" width="7.28515625" style="188" customWidth="1"/>
    <col min="518" max="523" width="0" style="188" hidden="1" customWidth="1"/>
    <col min="524" max="524" width="9.7109375" style="188" customWidth="1"/>
    <col min="525" max="526" width="11.42578125" style="188"/>
    <col min="527" max="527" width="12.42578125" style="188" bestFit="1" customWidth="1"/>
    <col min="528" max="763" width="11.42578125" style="188"/>
    <col min="764" max="764" width="18.140625" style="188" customWidth="1"/>
    <col min="765" max="765" width="7.85546875" style="188" bestFit="1" customWidth="1"/>
    <col min="766" max="766" width="7.28515625" style="188" bestFit="1" customWidth="1"/>
    <col min="767" max="768" width="7.28515625" style="188" customWidth="1"/>
    <col min="769" max="770" width="7.28515625" style="188" bestFit="1" customWidth="1"/>
    <col min="771" max="773" width="7.28515625" style="188" customWidth="1"/>
    <col min="774" max="779" width="0" style="188" hidden="1" customWidth="1"/>
    <col min="780" max="780" width="9.7109375" style="188" customWidth="1"/>
    <col min="781" max="782" width="11.42578125" style="188"/>
    <col min="783" max="783" width="12.42578125" style="188" bestFit="1" customWidth="1"/>
    <col min="784" max="1019" width="11.42578125" style="188"/>
    <col min="1020" max="1020" width="18.140625" style="188" customWidth="1"/>
    <col min="1021" max="1021" width="7.85546875" style="188" bestFit="1" customWidth="1"/>
    <col min="1022" max="1022" width="7.28515625" style="188" bestFit="1" customWidth="1"/>
    <col min="1023" max="1024" width="7.28515625" style="188" customWidth="1"/>
    <col min="1025" max="1026" width="7.28515625" style="188" bestFit="1" customWidth="1"/>
    <col min="1027" max="1029" width="7.28515625" style="188" customWidth="1"/>
    <col min="1030" max="1035" width="0" style="188" hidden="1" customWidth="1"/>
    <col min="1036" max="1036" width="9.7109375" style="188" customWidth="1"/>
    <col min="1037" max="1038" width="11.42578125" style="188"/>
    <col min="1039" max="1039" width="12.42578125" style="188" bestFit="1" customWidth="1"/>
    <col min="1040" max="1275" width="11.42578125" style="188"/>
    <col min="1276" max="1276" width="18.140625" style="188" customWidth="1"/>
    <col min="1277" max="1277" width="7.85546875" style="188" bestFit="1" customWidth="1"/>
    <col min="1278" max="1278" width="7.28515625" style="188" bestFit="1" customWidth="1"/>
    <col min="1279" max="1280" width="7.28515625" style="188" customWidth="1"/>
    <col min="1281" max="1282" width="7.28515625" style="188" bestFit="1" customWidth="1"/>
    <col min="1283" max="1285" width="7.28515625" style="188" customWidth="1"/>
    <col min="1286" max="1291" width="0" style="188" hidden="1" customWidth="1"/>
    <col min="1292" max="1292" width="9.7109375" style="188" customWidth="1"/>
    <col min="1293" max="1294" width="11.42578125" style="188"/>
    <col min="1295" max="1295" width="12.42578125" style="188" bestFit="1" customWidth="1"/>
    <col min="1296" max="1531" width="11.42578125" style="188"/>
    <col min="1532" max="1532" width="18.140625" style="188" customWidth="1"/>
    <col min="1533" max="1533" width="7.85546875" style="188" bestFit="1" customWidth="1"/>
    <col min="1534" max="1534" width="7.28515625" style="188" bestFit="1" customWidth="1"/>
    <col min="1535" max="1536" width="7.28515625" style="188" customWidth="1"/>
    <col min="1537" max="1538" width="7.28515625" style="188" bestFit="1" customWidth="1"/>
    <col min="1539" max="1541" width="7.28515625" style="188" customWidth="1"/>
    <col min="1542" max="1547" width="0" style="188" hidden="1" customWidth="1"/>
    <col min="1548" max="1548" width="9.7109375" style="188" customWidth="1"/>
    <col min="1549" max="1550" width="11.42578125" style="188"/>
    <col min="1551" max="1551" width="12.42578125" style="188" bestFit="1" customWidth="1"/>
    <col min="1552" max="1787" width="11.42578125" style="188"/>
    <col min="1788" max="1788" width="18.140625" style="188" customWidth="1"/>
    <col min="1789" max="1789" width="7.85546875" style="188" bestFit="1" customWidth="1"/>
    <col min="1790" max="1790" width="7.28515625" style="188" bestFit="1" customWidth="1"/>
    <col min="1791" max="1792" width="7.28515625" style="188" customWidth="1"/>
    <col min="1793" max="1794" width="7.28515625" style="188" bestFit="1" customWidth="1"/>
    <col min="1795" max="1797" width="7.28515625" style="188" customWidth="1"/>
    <col min="1798" max="1803" width="0" style="188" hidden="1" customWidth="1"/>
    <col min="1804" max="1804" width="9.7109375" style="188" customWidth="1"/>
    <col min="1805" max="1806" width="11.42578125" style="188"/>
    <col min="1807" max="1807" width="12.42578125" style="188" bestFit="1" customWidth="1"/>
    <col min="1808" max="2043" width="11.42578125" style="188"/>
    <col min="2044" max="2044" width="18.140625" style="188" customWidth="1"/>
    <col min="2045" max="2045" width="7.85546875" style="188" bestFit="1" customWidth="1"/>
    <col min="2046" max="2046" width="7.28515625" style="188" bestFit="1" customWidth="1"/>
    <col min="2047" max="2048" width="7.28515625" style="188" customWidth="1"/>
    <col min="2049" max="2050" width="7.28515625" style="188" bestFit="1" customWidth="1"/>
    <col min="2051" max="2053" width="7.28515625" style="188" customWidth="1"/>
    <col min="2054" max="2059" width="0" style="188" hidden="1" customWidth="1"/>
    <col min="2060" max="2060" width="9.7109375" style="188" customWidth="1"/>
    <col min="2061" max="2062" width="11.42578125" style="188"/>
    <col min="2063" max="2063" width="12.42578125" style="188" bestFit="1" customWidth="1"/>
    <col min="2064" max="2299" width="11.42578125" style="188"/>
    <col min="2300" max="2300" width="18.140625" style="188" customWidth="1"/>
    <col min="2301" max="2301" width="7.85546875" style="188" bestFit="1" customWidth="1"/>
    <col min="2302" max="2302" width="7.28515625" style="188" bestFit="1" customWidth="1"/>
    <col min="2303" max="2304" width="7.28515625" style="188" customWidth="1"/>
    <col min="2305" max="2306" width="7.28515625" style="188" bestFit="1" customWidth="1"/>
    <col min="2307" max="2309" width="7.28515625" style="188" customWidth="1"/>
    <col min="2310" max="2315" width="0" style="188" hidden="1" customWidth="1"/>
    <col min="2316" max="2316" width="9.7109375" style="188" customWidth="1"/>
    <col min="2317" max="2318" width="11.42578125" style="188"/>
    <col min="2319" max="2319" width="12.42578125" style="188" bestFit="1" customWidth="1"/>
    <col min="2320" max="2555" width="11.42578125" style="188"/>
    <col min="2556" max="2556" width="18.140625" style="188" customWidth="1"/>
    <col min="2557" max="2557" width="7.85546875" style="188" bestFit="1" customWidth="1"/>
    <col min="2558" max="2558" width="7.28515625" style="188" bestFit="1" customWidth="1"/>
    <col min="2559" max="2560" width="7.28515625" style="188" customWidth="1"/>
    <col min="2561" max="2562" width="7.28515625" style="188" bestFit="1" customWidth="1"/>
    <col min="2563" max="2565" width="7.28515625" style="188" customWidth="1"/>
    <col min="2566" max="2571" width="0" style="188" hidden="1" customWidth="1"/>
    <col min="2572" max="2572" width="9.7109375" style="188" customWidth="1"/>
    <col min="2573" max="2574" width="11.42578125" style="188"/>
    <col min="2575" max="2575" width="12.42578125" style="188" bestFit="1" customWidth="1"/>
    <col min="2576" max="2811" width="11.42578125" style="188"/>
    <col min="2812" max="2812" width="18.140625" style="188" customWidth="1"/>
    <col min="2813" max="2813" width="7.85546875" style="188" bestFit="1" customWidth="1"/>
    <col min="2814" max="2814" width="7.28515625" style="188" bestFit="1" customWidth="1"/>
    <col min="2815" max="2816" width="7.28515625" style="188" customWidth="1"/>
    <col min="2817" max="2818" width="7.28515625" style="188" bestFit="1" customWidth="1"/>
    <col min="2819" max="2821" width="7.28515625" style="188" customWidth="1"/>
    <col min="2822" max="2827" width="0" style="188" hidden="1" customWidth="1"/>
    <col min="2828" max="2828" width="9.7109375" style="188" customWidth="1"/>
    <col min="2829" max="2830" width="11.42578125" style="188"/>
    <col min="2831" max="2831" width="12.42578125" style="188" bestFit="1" customWidth="1"/>
    <col min="2832" max="3067" width="11.42578125" style="188"/>
    <col min="3068" max="3068" width="18.140625" style="188" customWidth="1"/>
    <col min="3069" max="3069" width="7.85546875" style="188" bestFit="1" customWidth="1"/>
    <col min="3070" max="3070" width="7.28515625" style="188" bestFit="1" customWidth="1"/>
    <col min="3071" max="3072" width="7.28515625" style="188" customWidth="1"/>
    <col min="3073" max="3074" width="7.28515625" style="188" bestFit="1" customWidth="1"/>
    <col min="3075" max="3077" width="7.28515625" style="188" customWidth="1"/>
    <col min="3078" max="3083" width="0" style="188" hidden="1" customWidth="1"/>
    <col min="3084" max="3084" width="9.7109375" style="188" customWidth="1"/>
    <col min="3085" max="3086" width="11.42578125" style="188"/>
    <col min="3087" max="3087" width="12.42578125" style="188" bestFit="1" customWidth="1"/>
    <col min="3088" max="3323" width="11.42578125" style="188"/>
    <col min="3324" max="3324" width="18.140625" style="188" customWidth="1"/>
    <col min="3325" max="3325" width="7.85546875" style="188" bestFit="1" customWidth="1"/>
    <col min="3326" max="3326" width="7.28515625" style="188" bestFit="1" customWidth="1"/>
    <col min="3327" max="3328" width="7.28515625" style="188" customWidth="1"/>
    <col min="3329" max="3330" width="7.28515625" style="188" bestFit="1" customWidth="1"/>
    <col min="3331" max="3333" width="7.28515625" style="188" customWidth="1"/>
    <col min="3334" max="3339" width="0" style="188" hidden="1" customWidth="1"/>
    <col min="3340" max="3340" width="9.7109375" style="188" customWidth="1"/>
    <col min="3341" max="3342" width="11.42578125" style="188"/>
    <col min="3343" max="3343" width="12.42578125" style="188" bestFit="1" customWidth="1"/>
    <col min="3344" max="3579" width="11.42578125" style="188"/>
    <col min="3580" max="3580" width="18.140625" style="188" customWidth="1"/>
    <col min="3581" max="3581" width="7.85546875" style="188" bestFit="1" customWidth="1"/>
    <col min="3582" max="3582" width="7.28515625" style="188" bestFit="1" customWidth="1"/>
    <col min="3583" max="3584" width="7.28515625" style="188" customWidth="1"/>
    <col min="3585" max="3586" width="7.28515625" style="188" bestFit="1" customWidth="1"/>
    <col min="3587" max="3589" width="7.28515625" style="188" customWidth="1"/>
    <col min="3590" max="3595" width="0" style="188" hidden="1" customWidth="1"/>
    <col min="3596" max="3596" width="9.7109375" style="188" customWidth="1"/>
    <col min="3597" max="3598" width="11.42578125" style="188"/>
    <col min="3599" max="3599" width="12.42578125" style="188" bestFit="1" customWidth="1"/>
    <col min="3600" max="3835" width="11.42578125" style="188"/>
    <col min="3836" max="3836" width="18.140625" style="188" customWidth="1"/>
    <col min="3837" max="3837" width="7.85546875" style="188" bestFit="1" customWidth="1"/>
    <col min="3838" max="3838" width="7.28515625" style="188" bestFit="1" customWidth="1"/>
    <col min="3839" max="3840" width="7.28515625" style="188" customWidth="1"/>
    <col min="3841" max="3842" width="7.28515625" style="188" bestFit="1" customWidth="1"/>
    <col min="3843" max="3845" width="7.28515625" style="188" customWidth="1"/>
    <col min="3846" max="3851" width="0" style="188" hidden="1" customWidth="1"/>
    <col min="3852" max="3852" width="9.7109375" style="188" customWidth="1"/>
    <col min="3853" max="3854" width="11.42578125" style="188"/>
    <col min="3855" max="3855" width="12.42578125" style="188" bestFit="1" customWidth="1"/>
    <col min="3856" max="4091" width="11.42578125" style="188"/>
    <col min="4092" max="4092" width="18.140625" style="188" customWidth="1"/>
    <col min="4093" max="4093" width="7.85546875" style="188" bestFit="1" customWidth="1"/>
    <col min="4094" max="4094" width="7.28515625" style="188" bestFit="1" customWidth="1"/>
    <col min="4095" max="4096" width="7.28515625" style="188" customWidth="1"/>
    <col min="4097" max="4098" width="7.28515625" style="188" bestFit="1" customWidth="1"/>
    <col min="4099" max="4101" width="7.28515625" style="188" customWidth="1"/>
    <col min="4102" max="4107" width="0" style="188" hidden="1" customWidth="1"/>
    <col min="4108" max="4108" width="9.7109375" style="188" customWidth="1"/>
    <col min="4109" max="4110" width="11.42578125" style="188"/>
    <col min="4111" max="4111" width="12.42578125" style="188" bestFit="1" customWidth="1"/>
    <col min="4112" max="4347" width="11.42578125" style="188"/>
    <col min="4348" max="4348" width="18.140625" style="188" customWidth="1"/>
    <col min="4349" max="4349" width="7.85546875" style="188" bestFit="1" customWidth="1"/>
    <col min="4350" max="4350" width="7.28515625" style="188" bestFit="1" customWidth="1"/>
    <col min="4351" max="4352" width="7.28515625" style="188" customWidth="1"/>
    <col min="4353" max="4354" width="7.28515625" style="188" bestFit="1" customWidth="1"/>
    <col min="4355" max="4357" width="7.28515625" style="188" customWidth="1"/>
    <col min="4358" max="4363" width="0" style="188" hidden="1" customWidth="1"/>
    <col min="4364" max="4364" width="9.7109375" style="188" customWidth="1"/>
    <col min="4365" max="4366" width="11.42578125" style="188"/>
    <col min="4367" max="4367" width="12.42578125" style="188" bestFit="1" customWidth="1"/>
    <col min="4368" max="4603" width="11.42578125" style="188"/>
    <col min="4604" max="4604" width="18.140625" style="188" customWidth="1"/>
    <col min="4605" max="4605" width="7.85546875" style="188" bestFit="1" customWidth="1"/>
    <col min="4606" max="4606" width="7.28515625" style="188" bestFit="1" customWidth="1"/>
    <col min="4607" max="4608" width="7.28515625" style="188" customWidth="1"/>
    <col min="4609" max="4610" width="7.28515625" style="188" bestFit="1" customWidth="1"/>
    <col min="4611" max="4613" width="7.28515625" style="188" customWidth="1"/>
    <col min="4614" max="4619" width="0" style="188" hidden="1" customWidth="1"/>
    <col min="4620" max="4620" width="9.7109375" style="188" customWidth="1"/>
    <col min="4621" max="4622" width="11.42578125" style="188"/>
    <col min="4623" max="4623" width="12.42578125" style="188" bestFit="1" customWidth="1"/>
    <col min="4624" max="4859" width="11.42578125" style="188"/>
    <col min="4860" max="4860" width="18.140625" style="188" customWidth="1"/>
    <col min="4861" max="4861" width="7.85546875" style="188" bestFit="1" customWidth="1"/>
    <col min="4862" max="4862" width="7.28515625" style="188" bestFit="1" customWidth="1"/>
    <col min="4863" max="4864" width="7.28515625" style="188" customWidth="1"/>
    <col min="4865" max="4866" width="7.28515625" style="188" bestFit="1" customWidth="1"/>
    <col min="4867" max="4869" width="7.28515625" style="188" customWidth="1"/>
    <col min="4870" max="4875" width="0" style="188" hidden="1" customWidth="1"/>
    <col min="4876" max="4876" width="9.7109375" style="188" customWidth="1"/>
    <col min="4877" max="4878" width="11.42578125" style="188"/>
    <col min="4879" max="4879" width="12.42578125" style="188" bestFit="1" customWidth="1"/>
    <col min="4880" max="5115" width="11.42578125" style="188"/>
    <col min="5116" max="5116" width="18.140625" style="188" customWidth="1"/>
    <col min="5117" max="5117" width="7.85546875" style="188" bestFit="1" customWidth="1"/>
    <col min="5118" max="5118" width="7.28515625" style="188" bestFit="1" customWidth="1"/>
    <col min="5119" max="5120" width="7.28515625" style="188" customWidth="1"/>
    <col min="5121" max="5122" width="7.28515625" style="188" bestFit="1" customWidth="1"/>
    <col min="5123" max="5125" width="7.28515625" style="188" customWidth="1"/>
    <col min="5126" max="5131" width="0" style="188" hidden="1" customWidth="1"/>
    <col min="5132" max="5132" width="9.7109375" style="188" customWidth="1"/>
    <col min="5133" max="5134" width="11.42578125" style="188"/>
    <col min="5135" max="5135" width="12.42578125" style="188" bestFit="1" customWidth="1"/>
    <col min="5136" max="5371" width="11.42578125" style="188"/>
    <col min="5372" max="5372" width="18.140625" style="188" customWidth="1"/>
    <col min="5373" max="5373" width="7.85546875" style="188" bestFit="1" customWidth="1"/>
    <col min="5374" max="5374" width="7.28515625" style="188" bestFit="1" customWidth="1"/>
    <col min="5375" max="5376" width="7.28515625" style="188" customWidth="1"/>
    <col min="5377" max="5378" width="7.28515625" style="188" bestFit="1" customWidth="1"/>
    <col min="5379" max="5381" width="7.28515625" style="188" customWidth="1"/>
    <col min="5382" max="5387" width="0" style="188" hidden="1" customWidth="1"/>
    <col min="5388" max="5388" width="9.7109375" style="188" customWidth="1"/>
    <col min="5389" max="5390" width="11.42578125" style="188"/>
    <col min="5391" max="5391" width="12.42578125" style="188" bestFit="1" customWidth="1"/>
    <col min="5392" max="5627" width="11.42578125" style="188"/>
    <col min="5628" max="5628" width="18.140625" style="188" customWidth="1"/>
    <col min="5629" max="5629" width="7.85546875" style="188" bestFit="1" customWidth="1"/>
    <col min="5630" max="5630" width="7.28515625" style="188" bestFit="1" customWidth="1"/>
    <col min="5631" max="5632" width="7.28515625" style="188" customWidth="1"/>
    <col min="5633" max="5634" width="7.28515625" style="188" bestFit="1" customWidth="1"/>
    <col min="5635" max="5637" width="7.28515625" style="188" customWidth="1"/>
    <col min="5638" max="5643" width="0" style="188" hidden="1" customWidth="1"/>
    <col min="5644" max="5644" width="9.7109375" style="188" customWidth="1"/>
    <col min="5645" max="5646" width="11.42578125" style="188"/>
    <col min="5647" max="5647" width="12.42578125" style="188" bestFit="1" customWidth="1"/>
    <col min="5648" max="5883" width="11.42578125" style="188"/>
    <col min="5884" max="5884" width="18.140625" style="188" customWidth="1"/>
    <col min="5885" max="5885" width="7.85546875" style="188" bestFit="1" customWidth="1"/>
    <col min="5886" max="5886" width="7.28515625" style="188" bestFit="1" customWidth="1"/>
    <col min="5887" max="5888" width="7.28515625" style="188" customWidth="1"/>
    <col min="5889" max="5890" width="7.28515625" style="188" bestFit="1" customWidth="1"/>
    <col min="5891" max="5893" width="7.28515625" style="188" customWidth="1"/>
    <col min="5894" max="5899" width="0" style="188" hidden="1" customWidth="1"/>
    <col min="5900" max="5900" width="9.7109375" style="188" customWidth="1"/>
    <col min="5901" max="5902" width="11.42578125" style="188"/>
    <col min="5903" max="5903" width="12.42578125" style="188" bestFit="1" customWidth="1"/>
    <col min="5904" max="6139" width="11.42578125" style="188"/>
    <col min="6140" max="6140" width="18.140625" style="188" customWidth="1"/>
    <col min="6141" max="6141" width="7.85546875" style="188" bestFit="1" customWidth="1"/>
    <col min="6142" max="6142" width="7.28515625" style="188" bestFit="1" customWidth="1"/>
    <col min="6143" max="6144" width="7.28515625" style="188" customWidth="1"/>
    <col min="6145" max="6146" width="7.28515625" style="188" bestFit="1" customWidth="1"/>
    <col min="6147" max="6149" width="7.28515625" style="188" customWidth="1"/>
    <col min="6150" max="6155" width="0" style="188" hidden="1" customWidth="1"/>
    <col min="6156" max="6156" width="9.7109375" style="188" customWidth="1"/>
    <col min="6157" max="6158" width="11.42578125" style="188"/>
    <col min="6159" max="6159" width="12.42578125" style="188" bestFit="1" customWidth="1"/>
    <col min="6160" max="6395" width="11.42578125" style="188"/>
    <col min="6396" max="6396" width="18.140625" style="188" customWidth="1"/>
    <col min="6397" max="6397" width="7.85546875" style="188" bestFit="1" customWidth="1"/>
    <col min="6398" max="6398" width="7.28515625" style="188" bestFit="1" customWidth="1"/>
    <col min="6399" max="6400" width="7.28515625" style="188" customWidth="1"/>
    <col min="6401" max="6402" width="7.28515625" style="188" bestFit="1" customWidth="1"/>
    <col min="6403" max="6405" width="7.28515625" style="188" customWidth="1"/>
    <col min="6406" max="6411" width="0" style="188" hidden="1" customWidth="1"/>
    <col min="6412" max="6412" width="9.7109375" style="188" customWidth="1"/>
    <col min="6413" max="6414" width="11.42578125" style="188"/>
    <col min="6415" max="6415" width="12.42578125" style="188" bestFit="1" customWidth="1"/>
    <col min="6416" max="6651" width="11.42578125" style="188"/>
    <col min="6652" max="6652" width="18.140625" style="188" customWidth="1"/>
    <col min="6653" max="6653" width="7.85546875" style="188" bestFit="1" customWidth="1"/>
    <col min="6654" max="6654" width="7.28515625" style="188" bestFit="1" customWidth="1"/>
    <col min="6655" max="6656" width="7.28515625" style="188" customWidth="1"/>
    <col min="6657" max="6658" width="7.28515625" style="188" bestFit="1" customWidth="1"/>
    <col min="6659" max="6661" width="7.28515625" style="188" customWidth="1"/>
    <col min="6662" max="6667" width="0" style="188" hidden="1" customWidth="1"/>
    <col min="6668" max="6668" width="9.7109375" style="188" customWidth="1"/>
    <col min="6669" max="6670" width="11.42578125" style="188"/>
    <col min="6671" max="6671" width="12.42578125" style="188" bestFit="1" customWidth="1"/>
    <col min="6672" max="6907" width="11.42578125" style="188"/>
    <col min="6908" max="6908" width="18.140625" style="188" customWidth="1"/>
    <col min="6909" max="6909" width="7.85546875" style="188" bestFit="1" customWidth="1"/>
    <col min="6910" max="6910" width="7.28515625" style="188" bestFit="1" customWidth="1"/>
    <col min="6911" max="6912" width="7.28515625" style="188" customWidth="1"/>
    <col min="6913" max="6914" width="7.28515625" style="188" bestFit="1" customWidth="1"/>
    <col min="6915" max="6917" width="7.28515625" style="188" customWidth="1"/>
    <col min="6918" max="6923" width="0" style="188" hidden="1" customWidth="1"/>
    <col min="6924" max="6924" width="9.7109375" style="188" customWidth="1"/>
    <col min="6925" max="6926" width="11.42578125" style="188"/>
    <col min="6927" max="6927" width="12.42578125" style="188" bestFit="1" customWidth="1"/>
    <col min="6928" max="7163" width="11.42578125" style="188"/>
    <col min="7164" max="7164" width="18.140625" style="188" customWidth="1"/>
    <col min="7165" max="7165" width="7.85546875" style="188" bestFit="1" customWidth="1"/>
    <col min="7166" max="7166" width="7.28515625" style="188" bestFit="1" customWidth="1"/>
    <col min="7167" max="7168" width="7.28515625" style="188" customWidth="1"/>
    <col min="7169" max="7170" width="7.28515625" style="188" bestFit="1" customWidth="1"/>
    <col min="7171" max="7173" width="7.28515625" style="188" customWidth="1"/>
    <col min="7174" max="7179" width="0" style="188" hidden="1" customWidth="1"/>
    <col min="7180" max="7180" width="9.7109375" style="188" customWidth="1"/>
    <col min="7181" max="7182" width="11.42578125" style="188"/>
    <col min="7183" max="7183" width="12.42578125" style="188" bestFit="1" customWidth="1"/>
    <col min="7184" max="7419" width="11.42578125" style="188"/>
    <col min="7420" max="7420" width="18.140625" style="188" customWidth="1"/>
    <col min="7421" max="7421" width="7.85546875" style="188" bestFit="1" customWidth="1"/>
    <col min="7422" max="7422" width="7.28515625" style="188" bestFit="1" customWidth="1"/>
    <col min="7423" max="7424" width="7.28515625" style="188" customWidth="1"/>
    <col min="7425" max="7426" width="7.28515625" style="188" bestFit="1" customWidth="1"/>
    <col min="7427" max="7429" width="7.28515625" style="188" customWidth="1"/>
    <col min="7430" max="7435" width="0" style="188" hidden="1" customWidth="1"/>
    <col min="7436" max="7436" width="9.7109375" style="188" customWidth="1"/>
    <col min="7437" max="7438" width="11.42578125" style="188"/>
    <col min="7439" max="7439" width="12.42578125" style="188" bestFit="1" customWidth="1"/>
    <col min="7440" max="7675" width="11.42578125" style="188"/>
    <col min="7676" max="7676" width="18.140625" style="188" customWidth="1"/>
    <col min="7677" max="7677" width="7.85546875" style="188" bestFit="1" customWidth="1"/>
    <col min="7678" max="7678" width="7.28515625" style="188" bestFit="1" customWidth="1"/>
    <col min="7679" max="7680" width="7.28515625" style="188" customWidth="1"/>
    <col min="7681" max="7682" width="7.28515625" style="188" bestFit="1" customWidth="1"/>
    <col min="7683" max="7685" width="7.28515625" style="188" customWidth="1"/>
    <col min="7686" max="7691" width="0" style="188" hidden="1" customWidth="1"/>
    <col min="7692" max="7692" width="9.7109375" style="188" customWidth="1"/>
    <col min="7693" max="7694" width="11.42578125" style="188"/>
    <col min="7695" max="7695" width="12.42578125" style="188" bestFit="1" customWidth="1"/>
    <col min="7696" max="7931" width="11.42578125" style="188"/>
    <col min="7932" max="7932" width="18.140625" style="188" customWidth="1"/>
    <col min="7933" max="7933" width="7.85546875" style="188" bestFit="1" customWidth="1"/>
    <col min="7934" max="7934" width="7.28515625" style="188" bestFit="1" customWidth="1"/>
    <col min="7935" max="7936" width="7.28515625" style="188" customWidth="1"/>
    <col min="7937" max="7938" width="7.28515625" style="188" bestFit="1" customWidth="1"/>
    <col min="7939" max="7941" width="7.28515625" style="188" customWidth="1"/>
    <col min="7942" max="7947" width="0" style="188" hidden="1" customWidth="1"/>
    <col min="7948" max="7948" width="9.7109375" style="188" customWidth="1"/>
    <col min="7949" max="7950" width="11.42578125" style="188"/>
    <col min="7951" max="7951" width="12.42578125" style="188" bestFit="1" customWidth="1"/>
    <col min="7952" max="8187" width="11.42578125" style="188"/>
    <col min="8188" max="8188" width="18.140625" style="188" customWidth="1"/>
    <col min="8189" max="8189" width="7.85546875" style="188" bestFit="1" customWidth="1"/>
    <col min="8190" max="8190" width="7.28515625" style="188" bestFit="1" customWidth="1"/>
    <col min="8191" max="8192" width="7.28515625" style="188" customWidth="1"/>
    <col min="8193" max="8194" width="7.28515625" style="188" bestFit="1" customWidth="1"/>
    <col min="8195" max="8197" width="7.28515625" style="188" customWidth="1"/>
    <col min="8198" max="8203" width="0" style="188" hidden="1" customWidth="1"/>
    <col min="8204" max="8204" width="9.7109375" style="188" customWidth="1"/>
    <col min="8205" max="8206" width="11.42578125" style="188"/>
    <col min="8207" max="8207" width="12.42578125" style="188" bestFit="1" customWidth="1"/>
    <col min="8208" max="8443" width="11.42578125" style="188"/>
    <col min="8444" max="8444" width="18.140625" style="188" customWidth="1"/>
    <col min="8445" max="8445" width="7.85546875" style="188" bestFit="1" customWidth="1"/>
    <col min="8446" max="8446" width="7.28515625" style="188" bestFit="1" customWidth="1"/>
    <col min="8447" max="8448" width="7.28515625" style="188" customWidth="1"/>
    <col min="8449" max="8450" width="7.28515625" style="188" bestFit="1" customWidth="1"/>
    <col min="8451" max="8453" width="7.28515625" style="188" customWidth="1"/>
    <col min="8454" max="8459" width="0" style="188" hidden="1" customWidth="1"/>
    <col min="8460" max="8460" width="9.7109375" style="188" customWidth="1"/>
    <col min="8461" max="8462" width="11.42578125" style="188"/>
    <col min="8463" max="8463" width="12.42578125" style="188" bestFit="1" customWidth="1"/>
    <col min="8464" max="8699" width="11.42578125" style="188"/>
    <col min="8700" max="8700" width="18.140625" style="188" customWidth="1"/>
    <col min="8701" max="8701" width="7.85546875" style="188" bestFit="1" customWidth="1"/>
    <col min="8702" max="8702" width="7.28515625" style="188" bestFit="1" customWidth="1"/>
    <col min="8703" max="8704" width="7.28515625" style="188" customWidth="1"/>
    <col min="8705" max="8706" width="7.28515625" style="188" bestFit="1" customWidth="1"/>
    <col min="8707" max="8709" width="7.28515625" style="188" customWidth="1"/>
    <col min="8710" max="8715" width="0" style="188" hidden="1" customWidth="1"/>
    <col min="8716" max="8716" width="9.7109375" style="188" customWidth="1"/>
    <col min="8717" max="8718" width="11.42578125" style="188"/>
    <col min="8719" max="8719" width="12.42578125" style="188" bestFit="1" customWidth="1"/>
    <col min="8720" max="8955" width="11.42578125" style="188"/>
    <col min="8956" max="8956" width="18.140625" style="188" customWidth="1"/>
    <col min="8957" max="8957" width="7.85546875" style="188" bestFit="1" customWidth="1"/>
    <col min="8958" max="8958" width="7.28515625" style="188" bestFit="1" customWidth="1"/>
    <col min="8959" max="8960" width="7.28515625" style="188" customWidth="1"/>
    <col min="8961" max="8962" width="7.28515625" style="188" bestFit="1" customWidth="1"/>
    <col min="8963" max="8965" width="7.28515625" style="188" customWidth="1"/>
    <col min="8966" max="8971" width="0" style="188" hidden="1" customWidth="1"/>
    <col min="8972" max="8972" width="9.7109375" style="188" customWidth="1"/>
    <col min="8973" max="8974" width="11.42578125" style="188"/>
    <col min="8975" max="8975" width="12.42578125" style="188" bestFit="1" customWidth="1"/>
    <col min="8976" max="9211" width="11.42578125" style="188"/>
    <col min="9212" max="9212" width="18.140625" style="188" customWidth="1"/>
    <col min="9213" max="9213" width="7.85546875" style="188" bestFit="1" customWidth="1"/>
    <col min="9214" max="9214" width="7.28515625" style="188" bestFit="1" customWidth="1"/>
    <col min="9215" max="9216" width="7.28515625" style="188" customWidth="1"/>
    <col min="9217" max="9218" width="7.28515625" style="188" bestFit="1" customWidth="1"/>
    <col min="9219" max="9221" width="7.28515625" style="188" customWidth="1"/>
    <col min="9222" max="9227" width="0" style="188" hidden="1" customWidth="1"/>
    <col min="9228" max="9228" width="9.7109375" style="188" customWidth="1"/>
    <col min="9229" max="9230" width="11.42578125" style="188"/>
    <col min="9231" max="9231" width="12.42578125" style="188" bestFit="1" customWidth="1"/>
    <col min="9232" max="9467" width="11.42578125" style="188"/>
    <col min="9468" max="9468" width="18.140625" style="188" customWidth="1"/>
    <col min="9469" max="9469" width="7.85546875" style="188" bestFit="1" customWidth="1"/>
    <col min="9470" max="9470" width="7.28515625" style="188" bestFit="1" customWidth="1"/>
    <col min="9471" max="9472" width="7.28515625" style="188" customWidth="1"/>
    <col min="9473" max="9474" width="7.28515625" style="188" bestFit="1" customWidth="1"/>
    <col min="9475" max="9477" width="7.28515625" style="188" customWidth="1"/>
    <col min="9478" max="9483" width="0" style="188" hidden="1" customWidth="1"/>
    <col min="9484" max="9484" width="9.7109375" style="188" customWidth="1"/>
    <col min="9485" max="9486" width="11.42578125" style="188"/>
    <col min="9487" max="9487" width="12.42578125" style="188" bestFit="1" customWidth="1"/>
    <col min="9488" max="9723" width="11.42578125" style="188"/>
    <col min="9724" max="9724" width="18.140625" style="188" customWidth="1"/>
    <col min="9725" max="9725" width="7.85546875" style="188" bestFit="1" customWidth="1"/>
    <col min="9726" max="9726" width="7.28515625" style="188" bestFit="1" customWidth="1"/>
    <col min="9727" max="9728" width="7.28515625" style="188" customWidth="1"/>
    <col min="9729" max="9730" width="7.28515625" style="188" bestFit="1" customWidth="1"/>
    <col min="9731" max="9733" width="7.28515625" style="188" customWidth="1"/>
    <col min="9734" max="9739" width="0" style="188" hidden="1" customWidth="1"/>
    <col min="9740" max="9740" width="9.7109375" style="188" customWidth="1"/>
    <col min="9741" max="9742" width="11.42578125" style="188"/>
    <col min="9743" max="9743" width="12.42578125" style="188" bestFit="1" customWidth="1"/>
    <col min="9744" max="9979" width="11.42578125" style="188"/>
    <col min="9980" max="9980" width="18.140625" style="188" customWidth="1"/>
    <col min="9981" max="9981" width="7.85546875" style="188" bestFit="1" customWidth="1"/>
    <col min="9982" max="9982" width="7.28515625" style="188" bestFit="1" customWidth="1"/>
    <col min="9983" max="9984" width="7.28515625" style="188" customWidth="1"/>
    <col min="9985" max="9986" width="7.28515625" style="188" bestFit="1" customWidth="1"/>
    <col min="9987" max="9989" width="7.28515625" style="188" customWidth="1"/>
    <col min="9990" max="9995" width="0" style="188" hidden="1" customWidth="1"/>
    <col min="9996" max="9996" width="9.7109375" style="188" customWidth="1"/>
    <col min="9997" max="9998" width="11.42578125" style="188"/>
    <col min="9999" max="9999" width="12.42578125" style="188" bestFit="1" customWidth="1"/>
    <col min="10000" max="10235" width="11.42578125" style="188"/>
    <col min="10236" max="10236" width="18.140625" style="188" customWidth="1"/>
    <col min="10237" max="10237" width="7.85546875" style="188" bestFit="1" customWidth="1"/>
    <col min="10238" max="10238" width="7.28515625" style="188" bestFit="1" customWidth="1"/>
    <col min="10239" max="10240" width="7.28515625" style="188" customWidth="1"/>
    <col min="10241" max="10242" width="7.28515625" style="188" bestFit="1" customWidth="1"/>
    <col min="10243" max="10245" width="7.28515625" style="188" customWidth="1"/>
    <col min="10246" max="10251" width="0" style="188" hidden="1" customWidth="1"/>
    <col min="10252" max="10252" width="9.7109375" style="188" customWidth="1"/>
    <col min="10253" max="10254" width="11.42578125" style="188"/>
    <col min="10255" max="10255" width="12.42578125" style="188" bestFit="1" customWidth="1"/>
    <col min="10256" max="10491" width="11.42578125" style="188"/>
    <col min="10492" max="10492" width="18.140625" style="188" customWidth="1"/>
    <col min="10493" max="10493" width="7.85546875" style="188" bestFit="1" customWidth="1"/>
    <col min="10494" max="10494" width="7.28515625" style="188" bestFit="1" customWidth="1"/>
    <col min="10495" max="10496" width="7.28515625" style="188" customWidth="1"/>
    <col min="10497" max="10498" width="7.28515625" style="188" bestFit="1" customWidth="1"/>
    <col min="10499" max="10501" width="7.28515625" style="188" customWidth="1"/>
    <col min="10502" max="10507" width="0" style="188" hidden="1" customWidth="1"/>
    <col min="10508" max="10508" width="9.7109375" style="188" customWidth="1"/>
    <col min="10509" max="10510" width="11.42578125" style="188"/>
    <col min="10511" max="10511" width="12.42578125" style="188" bestFit="1" customWidth="1"/>
    <col min="10512" max="10747" width="11.42578125" style="188"/>
    <col min="10748" max="10748" width="18.140625" style="188" customWidth="1"/>
    <col min="10749" max="10749" width="7.85546875" style="188" bestFit="1" customWidth="1"/>
    <col min="10750" max="10750" width="7.28515625" style="188" bestFit="1" customWidth="1"/>
    <col min="10751" max="10752" width="7.28515625" style="188" customWidth="1"/>
    <col min="10753" max="10754" width="7.28515625" style="188" bestFit="1" customWidth="1"/>
    <col min="10755" max="10757" width="7.28515625" style="188" customWidth="1"/>
    <col min="10758" max="10763" width="0" style="188" hidden="1" customWidth="1"/>
    <col min="10764" max="10764" width="9.7109375" style="188" customWidth="1"/>
    <col min="10765" max="10766" width="11.42578125" style="188"/>
    <col min="10767" max="10767" width="12.42578125" style="188" bestFit="1" customWidth="1"/>
    <col min="10768" max="11003" width="11.42578125" style="188"/>
    <col min="11004" max="11004" width="18.140625" style="188" customWidth="1"/>
    <col min="11005" max="11005" width="7.85546875" style="188" bestFit="1" customWidth="1"/>
    <col min="11006" max="11006" width="7.28515625" style="188" bestFit="1" customWidth="1"/>
    <col min="11007" max="11008" width="7.28515625" style="188" customWidth="1"/>
    <col min="11009" max="11010" width="7.28515625" style="188" bestFit="1" customWidth="1"/>
    <col min="11011" max="11013" width="7.28515625" style="188" customWidth="1"/>
    <col min="11014" max="11019" width="0" style="188" hidden="1" customWidth="1"/>
    <col min="11020" max="11020" width="9.7109375" style="188" customWidth="1"/>
    <col min="11021" max="11022" width="11.42578125" style="188"/>
    <col min="11023" max="11023" width="12.42578125" style="188" bestFit="1" customWidth="1"/>
    <col min="11024" max="11259" width="11.42578125" style="188"/>
    <col min="11260" max="11260" width="18.140625" style="188" customWidth="1"/>
    <col min="11261" max="11261" width="7.85546875" style="188" bestFit="1" customWidth="1"/>
    <col min="11262" max="11262" width="7.28515625" style="188" bestFit="1" customWidth="1"/>
    <col min="11263" max="11264" width="7.28515625" style="188" customWidth="1"/>
    <col min="11265" max="11266" width="7.28515625" style="188" bestFit="1" customWidth="1"/>
    <col min="11267" max="11269" width="7.28515625" style="188" customWidth="1"/>
    <col min="11270" max="11275" width="0" style="188" hidden="1" customWidth="1"/>
    <col min="11276" max="11276" width="9.7109375" style="188" customWidth="1"/>
    <col min="11277" max="11278" width="11.42578125" style="188"/>
    <col min="11279" max="11279" width="12.42578125" style="188" bestFit="1" customWidth="1"/>
    <col min="11280" max="11515" width="11.42578125" style="188"/>
    <col min="11516" max="11516" width="18.140625" style="188" customWidth="1"/>
    <col min="11517" max="11517" width="7.85546875" style="188" bestFit="1" customWidth="1"/>
    <col min="11518" max="11518" width="7.28515625" style="188" bestFit="1" customWidth="1"/>
    <col min="11519" max="11520" width="7.28515625" style="188" customWidth="1"/>
    <col min="11521" max="11522" width="7.28515625" style="188" bestFit="1" customWidth="1"/>
    <col min="11523" max="11525" width="7.28515625" style="188" customWidth="1"/>
    <col min="11526" max="11531" width="0" style="188" hidden="1" customWidth="1"/>
    <col min="11532" max="11532" width="9.7109375" style="188" customWidth="1"/>
    <col min="11533" max="11534" width="11.42578125" style="188"/>
    <col min="11535" max="11535" width="12.42578125" style="188" bestFit="1" customWidth="1"/>
    <col min="11536" max="11771" width="11.42578125" style="188"/>
    <col min="11772" max="11772" width="18.140625" style="188" customWidth="1"/>
    <col min="11773" max="11773" width="7.85546875" style="188" bestFit="1" customWidth="1"/>
    <col min="11774" max="11774" width="7.28515625" style="188" bestFit="1" customWidth="1"/>
    <col min="11775" max="11776" width="7.28515625" style="188" customWidth="1"/>
    <col min="11777" max="11778" width="7.28515625" style="188" bestFit="1" customWidth="1"/>
    <col min="11779" max="11781" width="7.28515625" style="188" customWidth="1"/>
    <col min="11782" max="11787" width="0" style="188" hidden="1" customWidth="1"/>
    <col min="11788" max="11788" width="9.7109375" style="188" customWidth="1"/>
    <col min="11789" max="11790" width="11.42578125" style="188"/>
    <col min="11791" max="11791" width="12.42578125" style="188" bestFit="1" customWidth="1"/>
    <col min="11792" max="12027" width="11.42578125" style="188"/>
    <col min="12028" max="12028" width="18.140625" style="188" customWidth="1"/>
    <col min="12029" max="12029" width="7.85546875" style="188" bestFit="1" customWidth="1"/>
    <col min="12030" max="12030" width="7.28515625" style="188" bestFit="1" customWidth="1"/>
    <col min="12031" max="12032" width="7.28515625" style="188" customWidth="1"/>
    <col min="12033" max="12034" width="7.28515625" style="188" bestFit="1" customWidth="1"/>
    <col min="12035" max="12037" width="7.28515625" style="188" customWidth="1"/>
    <col min="12038" max="12043" width="0" style="188" hidden="1" customWidth="1"/>
    <col min="12044" max="12044" width="9.7109375" style="188" customWidth="1"/>
    <col min="12045" max="12046" width="11.42578125" style="188"/>
    <col min="12047" max="12047" width="12.42578125" style="188" bestFit="1" customWidth="1"/>
    <col min="12048" max="12283" width="11.42578125" style="188"/>
    <col min="12284" max="12284" width="18.140625" style="188" customWidth="1"/>
    <col min="12285" max="12285" width="7.85546875" style="188" bestFit="1" customWidth="1"/>
    <col min="12286" max="12286" width="7.28515625" style="188" bestFit="1" customWidth="1"/>
    <col min="12287" max="12288" width="7.28515625" style="188" customWidth="1"/>
    <col min="12289" max="12290" width="7.28515625" style="188" bestFit="1" customWidth="1"/>
    <col min="12291" max="12293" width="7.28515625" style="188" customWidth="1"/>
    <col min="12294" max="12299" width="0" style="188" hidden="1" customWidth="1"/>
    <col min="12300" max="12300" width="9.7109375" style="188" customWidth="1"/>
    <col min="12301" max="12302" width="11.42578125" style="188"/>
    <col min="12303" max="12303" width="12.42578125" style="188" bestFit="1" customWidth="1"/>
    <col min="12304" max="12539" width="11.42578125" style="188"/>
    <col min="12540" max="12540" width="18.140625" style="188" customWidth="1"/>
    <col min="12541" max="12541" width="7.85546875" style="188" bestFit="1" customWidth="1"/>
    <col min="12542" max="12542" width="7.28515625" style="188" bestFit="1" customWidth="1"/>
    <col min="12543" max="12544" width="7.28515625" style="188" customWidth="1"/>
    <col min="12545" max="12546" width="7.28515625" style="188" bestFit="1" customWidth="1"/>
    <col min="12547" max="12549" width="7.28515625" style="188" customWidth="1"/>
    <col min="12550" max="12555" width="0" style="188" hidden="1" customWidth="1"/>
    <col min="12556" max="12556" width="9.7109375" style="188" customWidth="1"/>
    <col min="12557" max="12558" width="11.42578125" style="188"/>
    <col min="12559" max="12559" width="12.42578125" style="188" bestFit="1" customWidth="1"/>
    <col min="12560" max="12795" width="11.42578125" style="188"/>
    <col min="12796" max="12796" width="18.140625" style="188" customWidth="1"/>
    <col min="12797" max="12797" width="7.85546875" style="188" bestFit="1" customWidth="1"/>
    <col min="12798" max="12798" width="7.28515625" style="188" bestFit="1" customWidth="1"/>
    <col min="12799" max="12800" width="7.28515625" style="188" customWidth="1"/>
    <col min="12801" max="12802" width="7.28515625" style="188" bestFit="1" customWidth="1"/>
    <col min="12803" max="12805" width="7.28515625" style="188" customWidth="1"/>
    <col min="12806" max="12811" width="0" style="188" hidden="1" customWidth="1"/>
    <col min="12812" max="12812" width="9.7109375" style="188" customWidth="1"/>
    <col min="12813" max="12814" width="11.42578125" style="188"/>
    <col min="12815" max="12815" width="12.42578125" style="188" bestFit="1" customWidth="1"/>
    <col min="12816" max="13051" width="11.42578125" style="188"/>
    <col min="13052" max="13052" width="18.140625" style="188" customWidth="1"/>
    <col min="13053" max="13053" width="7.85546875" style="188" bestFit="1" customWidth="1"/>
    <col min="13054" max="13054" width="7.28515625" style="188" bestFit="1" customWidth="1"/>
    <col min="13055" max="13056" width="7.28515625" style="188" customWidth="1"/>
    <col min="13057" max="13058" width="7.28515625" style="188" bestFit="1" customWidth="1"/>
    <col min="13059" max="13061" width="7.28515625" style="188" customWidth="1"/>
    <col min="13062" max="13067" width="0" style="188" hidden="1" customWidth="1"/>
    <col min="13068" max="13068" width="9.7109375" style="188" customWidth="1"/>
    <col min="13069" max="13070" width="11.42578125" style="188"/>
    <col min="13071" max="13071" width="12.42578125" style="188" bestFit="1" customWidth="1"/>
    <col min="13072" max="13307" width="11.42578125" style="188"/>
    <col min="13308" max="13308" width="18.140625" style="188" customWidth="1"/>
    <col min="13309" max="13309" width="7.85546875" style="188" bestFit="1" customWidth="1"/>
    <col min="13310" max="13310" width="7.28515625" style="188" bestFit="1" customWidth="1"/>
    <col min="13311" max="13312" width="7.28515625" style="188" customWidth="1"/>
    <col min="13313" max="13314" width="7.28515625" style="188" bestFit="1" customWidth="1"/>
    <col min="13315" max="13317" width="7.28515625" style="188" customWidth="1"/>
    <col min="13318" max="13323" width="0" style="188" hidden="1" customWidth="1"/>
    <col min="13324" max="13324" width="9.7109375" style="188" customWidth="1"/>
    <col min="13325" max="13326" width="11.42578125" style="188"/>
    <col min="13327" max="13327" width="12.42578125" style="188" bestFit="1" customWidth="1"/>
    <col min="13328" max="13563" width="11.42578125" style="188"/>
    <col min="13564" max="13564" width="18.140625" style="188" customWidth="1"/>
    <col min="13565" max="13565" width="7.85546875" style="188" bestFit="1" customWidth="1"/>
    <col min="13566" max="13566" width="7.28515625" style="188" bestFit="1" customWidth="1"/>
    <col min="13567" max="13568" width="7.28515625" style="188" customWidth="1"/>
    <col min="13569" max="13570" width="7.28515625" style="188" bestFit="1" customWidth="1"/>
    <col min="13571" max="13573" width="7.28515625" style="188" customWidth="1"/>
    <col min="13574" max="13579" width="0" style="188" hidden="1" customWidth="1"/>
    <col min="13580" max="13580" width="9.7109375" style="188" customWidth="1"/>
    <col min="13581" max="13582" width="11.42578125" style="188"/>
    <col min="13583" max="13583" width="12.42578125" style="188" bestFit="1" customWidth="1"/>
    <col min="13584" max="13819" width="11.42578125" style="188"/>
    <col min="13820" max="13820" width="18.140625" style="188" customWidth="1"/>
    <col min="13821" max="13821" width="7.85546875" style="188" bestFit="1" customWidth="1"/>
    <col min="13822" max="13822" width="7.28515625" style="188" bestFit="1" customWidth="1"/>
    <col min="13823" max="13824" width="7.28515625" style="188" customWidth="1"/>
    <col min="13825" max="13826" width="7.28515625" style="188" bestFit="1" customWidth="1"/>
    <col min="13827" max="13829" width="7.28515625" style="188" customWidth="1"/>
    <col min="13830" max="13835" width="0" style="188" hidden="1" customWidth="1"/>
    <col min="13836" max="13836" width="9.7109375" style="188" customWidth="1"/>
    <col min="13837" max="13838" width="11.42578125" style="188"/>
    <col min="13839" max="13839" width="12.42578125" style="188" bestFit="1" customWidth="1"/>
    <col min="13840" max="14075" width="11.42578125" style="188"/>
    <col min="14076" max="14076" width="18.140625" style="188" customWidth="1"/>
    <col min="14077" max="14077" width="7.85546875" style="188" bestFit="1" customWidth="1"/>
    <col min="14078" max="14078" width="7.28515625" style="188" bestFit="1" customWidth="1"/>
    <col min="14079" max="14080" width="7.28515625" style="188" customWidth="1"/>
    <col min="14081" max="14082" width="7.28515625" style="188" bestFit="1" customWidth="1"/>
    <col min="14083" max="14085" width="7.28515625" style="188" customWidth="1"/>
    <col min="14086" max="14091" width="0" style="188" hidden="1" customWidth="1"/>
    <col min="14092" max="14092" width="9.7109375" style="188" customWidth="1"/>
    <col min="14093" max="14094" width="11.42578125" style="188"/>
    <col min="14095" max="14095" width="12.42578125" style="188" bestFit="1" customWidth="1"/>
    <col min="14096" max="14331" width="11.42578125" style="188"/>
    <col min="14332" max="14332" width="18.140625" style="188" customWidth="1"/>
    <col min="14333" max="14333" width="7.85546875" style="188" bestFit="1" customWidth="1"/>
    <col min="14334" max="14334" width="7.28515625" style="188" bestFit="1" customWidth="1"/>
    <col min="14335" max="14336" width="7.28515625" style="188" customWidth="1"/>
    <col min="14337" max="14338" width="7.28515625" style="188" bestFit="1" customWidth="1"/>
    <col min="14339" max="14341" width="7.28515625" style="188" customWidth="1"/>
    <col min="14342" max="14347" width="0" style="188" hidden="1" customWidth="1"/>
    <col min="14348" max="14348" width="9.7109375" style="188" customWidth="1"/>
    <col min="14349" max="14350" width="11.42578125" style="188"/>
    <col min="14351" max="14351" width="12.42578125" style="188" bestFit="1" customWidth="1"/>
    <col min="14352" max="14587" width="11.42578125" style="188"/>
    <col min="14588" max="14588" width="18.140625" style="188" customWidth="1"/>
    <col min="14589" max="14589" width="7.85546875" style="188" bestFit="1" customWidth="1"/>
    <col min="14590" max="14590" width="7.28515625" style="188" bestFit="1" customWidth="1"/>
    <col min="14591" max="14592" width="7.28515625" style="188" customWidth="1"/>
    <col min="14593" max="14594" width="7.28515625" style="188" bestFit="1" customWidth="1"/>
    <col min="14595" max="14597" width="7.28515625" style="188" customWidth="1"/>
    <col min="14598" max="14603" width="0" style="188" hidden="1" customWidth="1"/>
    <col min="14604" max="14604" width="9.7109375" style="188" customWidth="1"/>
    <col min="14605" max="14606" width="11.42578125" style="188"/>
    <col min="14607" max="14607" width="12.42578125" style="188" bestFit="1" customWidth="1"/>
    <col min="14608" max="14843" width="11.42578125" style="188"/>
    <col min="14844" max="14844" width="18.140625" style="188" customWidth="1"/>
    <col min="14845" max="14845" width="7.85546875" style="188" bestFit="1" customWidth="1"/>
    <col min="14846" max="14846" width="7.28515625" style="188" bestFit="1" customWidth="1"/>
    <col min="14847" max="14848" width="7.28515625" style="188" customWidth="1"/>
    <col min="14849" max="14850" width="7.28515625" style="188" bestFit="1" customWidth="1"/>
    <col min="14851" max="14853" width="7.28515625" style="188" customWidth="1"/>
    <col min="14854" max="14859" width="0" style="188" hidden="1" customWidth="1"/>
    <col min="14860" max="14860" width="9.7109375" style="188" customWidth="1"/>
    <col min="14861" max="14862" width="11.42578125" style="188"/>
    <col min="14863" max="14863" width="12.42578125" style="188" bestFit="1" customWidth="1"/>
    <col min="14864" max="15099" width="11.42578125" style="188"/>
    <col min="15100" max="15100" width="18.140625" style="188" customWidth="1"/>
    <col min="15101" max="15101" width="7.85546875" style="188" bestFit="1" customWidth="1"/>
    <col min="15102" max="15102" width="7.28515625" style="188" bestFit="1" customWidth="1"/>
    <col min="15103" max="15104" width="7.28515625" style="188" customWidth="1"/>
    <col min="15105" max="15106" width="7.28515625" style="188" bestFit="1" customWidth="1"/>
    <col min="15107" max="15109" width="7.28515625" style="188" customWidth="1"/>
    <col min="15110" max="15115" width="0" style="188" hidden="1" customWidth="1"/>
    <col min="15116" max="15116" width="9.7109375" style="188" customWidth="1"/>
    <col min="15117" max="15118" width="11.42578125" style="188"/>
    <col min="15119" max="15119" width="12.42578125" style="188" bestFit="1" customWidth="1"/>
    <col min="15120" max="15355" width="11.42578125" style="188"/>
    <col min="15356" max="15356" width="18.140625" style="188" customWidth="1"/>
    <col min="15357" max="15357" width="7.85546875" style="188" bestFit="1" customWidth="1"/>
    <col min="15358" max="15358" width="7.28515625" style="188" bestFit="1" customWidth="1"/>
    <col min="15359" max="15360" width="7.28515625" style="188" customWidth="1"/>
    <col min="15361" max="15362" width="7.28515625" style="188" bestFit="1" customWidth="1"/>
    <col min="15363" max="15365" width="7.28515625" style="188" customWidth="1"/>
    <col min="15366" max="15371" width="0" style="188" hidden="1" customWidth="1"/>
    <col min="15372" max="15372" width="9.7109375" style="188" customWidth="1"/>
    <col min="15373" max="15374" width="11.42578125" style="188"/>
    <col min="15375" max="15375" width="12.42578125" style="188" bestFit="1" customWidth="1"/>
    <col min="15376" max="15611" width="11.42578125" style="188"/>
    <col min="15612" max="15612" width="18.140625" style="188" customWidth="1"/>
    <col min="15613" max="15613" width="7.85546875" style="188" bestFit="1" customWidth="1"/>
    <col min="15614" max="15614" width="7.28515625" style="188" bestFit="1" customWidth="1"/>
    <col min="15615" max="15616" width="7.28515625" style="188" customWidth="1"/>
    <col min="15617" max="15618" width="7.28515625" style="188" bestFit="1" customWidth="1"/>
    <col min="15619" max="15621" width="7.28515625" style="188" customWidth="1"/>
    <col min="15622" max="15627" width="0" style="188" hidden="1" customWidth="1"/>
    <col min="15628" max="15628" width="9.7109375" style="188" customWidth="1"/>
    <col min="15629" max="15630" width="11.42578125" style="188"/>
    <col min="15631" max="15631" width="12.42578125" style="188" bestFit="1" customWidth="1"/>
    <col min="15632" max="15867" width="11.42578125" style="188"/>
    <col min="15868" max="15868" width="18.140625" style="188" customWidth="1"/>
    <col min="15869" max="15869" width="7.85546875" style="188" bestFit="1" customWidth="1"/>
    <col min="15870" max="15870" width="7.28515625" style="188" bestFit="1" customWidth="1"/>
    <col min="15871" max="15872" width="7.28515625" style="188" customWidth="1"/>
    <col min="15873" max="15874" width="7.28515625" style="188" bestFit="1" customWidth="1"/>
    <col min="15875" max="15877" width="7.28515625" style="188" customWidth="1"/>
    <col min="15878" max="15883" width="0" style="188" hidden="1" customWidth="1"/>
    <col min="15884" max="15884" width="9.7109375" style="188" customWidth="1"/>
    <col min="15885" max="15886" width="11.42578125" style="188"/>
    <col min="15887" max="15887" width="12.42578125" style="188" bestFit="1" customWidth="1"/>
    <col min="15888" max="16123" width="11.42578125" style="188"/>
    <col min="16124" max="16124" width="18.140625" style="188" customWidth="1"/>
    <col min="16125" max="16125" width="7.85546875" style="188" bestFit="1" customWidth="1"/>
    <col min="16126" max="16126" width="7.28515625" style="188" bestFit="1" customWidth="1"/>
    <col min="16127" max="16128" width="7.28515625" style="188" customWidth="1"/>
    <col min="16129" max="16130" width="7.28515625" style="188" bestFit="1" customWidth="1"/>
    <col min="16131" max="16133" width="7.28515625" style="188" customWidth="1"/>
    <col min="16134" max="16139" width="0" style="188" hidden="1" customWidth="1"/>
    <col min="16140" max="16140" width="9.7109375" style="188" customWidth="1"/>
    <col min="16141" max="16142" width="11.42578125" style="188"/>
    <col min="16143" max="16143" width="12.42578125" style="188" bestFit="1" customWidth="1"/>
    <col min="16144" max="16384" width="11.42578125" style="188"/>
  </cols>
  <sheetData>
    <row r="1" spans="1:17" s="189" customFormat="1" x14ac:dyDescent="0.2">
      <c r="B1" s="202"/>
      <c r="C1" s="202"/>
      <c r="D1" s="202"/>
      <c r="E1" s="202"/>
      <c r="F1" s="202"/>
      <c r="G1" s="202"/>
      <c r="H1" s="202"/>
      <c r="I1" s="202"/>
      <c r="J1" s="202"/>
      <c r="K1" s="202"/>
      <c r="L1" s="202"/>
    </row>
    <row r="2" spans="1:17" s="189" customFormat="1" x14ac:dyDescent="0.2">
      <c r="A2" s="216" t="s">
        <v>119</v>
      </c>
      <c r="B2" s="202"/>
      <c r="C2" s="202"/>
      <c r="D2" s="202"/>
      <c r="E2" s="202"/>
      <c r="F2" s="202"/>
      <c r="G2" s="202"/>
      <c r="H2" s="202"/>
      <c r="I2" s="202"/>
      <c r="K2" s="202"/>
      <c r="L2" s="202"/>
    </row>
    <row r="3" spans="1:17" s="189" customFormat="1" ht="15" x14ac:dyDescent="0.25">
      <c r="A3" s="216" t="s">
        <v>120</v>
      </c>
      <c r="B3" s="202"/>
      <c r="C3" s="202"/>
      <c r="D3" s="202"/>
      <c r="E3" s="202"/>
      <c r="F3" s="202"/>
      <c r="G3" s="202"/>
      <c r="H3" s="202"/>
      <c r="I3" s="202"/>
      <c r="J3" s="369"/>
      <c r="K3" s="202"/>
      <c r="L3" s="202"/>
    </row>
    <row r="4" spans="1:17" s="189" customFormat="1" x14ac:dyDescent="0.2">
      <c r="B4" s="202"/>
      <c r="C4" s="202"/>
      <c r="D4" s="202"/>
      <c r="E4" s="202"/>
      <c r="F4" s="202"/>
      <c r="G4" s="202"/>
      <c r="H4" s="202"/>
      <c r="I4" s="202"/>
      <c r="J4" s="202"/>
      <c r="K4" s="202"/>
      <c r="L4" s="202"/>
    </row>
    <row r="5" spans="1:17" s="189" customFormat="1" ht="12.75" x14ac:dyDescent="0.2">
      <c r="B5" s="418" t="s">
        <v>103</v>
      </c>
      <c r="C5" s="418"/>
      <c r="D5" s="418"/>
      <c r="E5" s="418"/>
      <c r="F5" s="418"/>
      <c r="G5" s="418"/>
      <c r="H5" s="418"/>
      <c r="I5" s="418"/>
      <c r="J5" s="418"/>
      <c r="K5" s="418"/>
      <c r="M5" s="400" t="s">
        <v>597</v>
      </c>
      <c r="O5" s="370"/>
    </row>
    <row r="6" spans="1:17" s="189" customFormat="1" ht="12.75" x14ac:dyDescent="0.2">
      <c r="B6" s="431" t="str">
        <f>'Solicitudes Regiones'!$B$6:$P$6</f>
        <v>Acumuladas de julio de 2008 a enero de 2018</v>
      </c>
      <c r="C6" s="431"/>
      <c r="D6" s="431"/>
      <c r="E6" s="431"/>
      <c r="F6" s="431"/>
      <c r="G6" s="431"/>
      <c r="H6" s="431"/>
      <c r="I6" s="431"/>
      <c r="J6" s="431"/>
      <c r="K6" s="431"/>
      <c r="L6" s="230"/>
    </row>
    <row r="7" spans="1:17" s="192" customFormat="1" x14ac:dyDescent="0.2">
      <c r="B7" s="190"/>
      <c r="C7" s="191"/>
      <c r="D7" s="191"/>
      <c r="E7" s="191"/>
      <c r="F7" s="191"/>
      <c r="G7" s="191"/>
      <c r="H7" s="191"/>
      <c r="I7" s="191"/>
      <c r="J7" s="191"/>
      <c r="K7" s="191"/>
      <c r="L7" s="191"/>
    </row>
    <row r="8" spans="1:17" ht="15" customHeight="1" x14ac:dyDescent="0.2">
      <c r="B8" s="447" t="s">
        <v>71</v>
      </c>
      <c r="C8" s="448"/>
      <c r="D8" s="448"/>
      <c r="E8" s="448"/>
      <c r="F8" s="448"/>
      <c r="G8" s="448"/>
      <c r="H8" s="448"/>
      <c r="I8" s="448"/>
      <c r="J8" s="448"/>
      <c r="K8" s="449"/>
      <c r="L8" s="207"/>
    </row>
    <row r="9" spans="1:17" ht="20.25" customHeight="1" x14ac:dyDescent="0.2">
      <c r="B9" s="446" t="s">
        <v>72</v>
      </c>
      <c r="C9" s="447" t="s">
        <v>2</v>
      </c>
      <c r="D9" s="448"/>
      <c r="E9" s="448"/>
      <c r="F9" s="448"/>
      <c r="G9" s="448"/>
      <c r="H9" s="448"/>
      <c r="I9" s="448"/>
      <c r="J9" s="448"/>
      <c r="K9" s="449"/>
    </row>
    <row r="10" spans="1:17" ht="24" x14ac:dyDescent="0.2">
      <c r="B10" s="446"/>
      <c r="C10" s="185" t="s">
        <v>73</v>
      </c>
      <c r="D10" s="185" t="s">
        <v>74</v>
      </c>
      <c r="E10" s="185" t="s">
        <v>75</v>
      </c>
      <c r="F10" s="185" t="s">
        <v>76</v>
      </c>
      <c r="G10" s="185" t="s">
        <v>8</v>
      </c>
      <c r="H10" s="185" t="s">
        <v>77</v>
      </c>
      <c r="I10" s="185" t="s">
        <v>78</v>
      </c>
      <c r="J10" s="185" t="s">
        <v>79</v>
      </c>
      <c r="K10" s="246" t="s">
        <v>44</v>
      </c>
    </row>
    <row r="11" spans="1:17" x14ac:dyDescent="0.2">
      <c r="B11" s="182" t="s">
        <v>218</v>
      </c>
      <c r="C11" s="180">
        <v>5128</v>
      </c>
      <c r="D11" s="180">
        <v>2650</v>
      </c>
      <c r="E11" s="180">
        <f>C11+D11</f>
        <v>7778</v>
      </c>
      <c r="F11" s="181">
        <f>E11/$E$44</f>
        <v>0.22189256269078253</v>
      </c>
      <c r="G11" s="180">
        <v>15555</v>
      </c>
      <c r="H11" s="180">
        <v>1348</v>
      </c>
      <c r="I11" s="180">
        <f>G11+H11</f>
        <v>16903</v>
      </c>
      <c r="J11" s="181">
        <f>I11/$I$44</f>
        <v>0.22672157094186765</v>
      </c>
      <c r="K11" s="180">
        <f t="shared" ref="K11:K43" si="0">E11+I11</f>
        <v>24681</v>
      </c>
      <c r="Q11" s="193"/>
    </row>
    <row r="12" spans="1:17" x14ac:dyDescent="0.2">
      <c r="B12" s="182" t="s">
        <v>219</v>
      </c>
      <c r="C12" s="180">
        <v>530</v>
      </c>
      <c r="D12" s="180">
        <v>267</v>
      </c>
      <c r="E12" s="180">
        <f t="shared" ref="E12:E43" si="1">C12+D12</f>
        <v>797</v>
      </c>
      <c r="F12" s="181">
        <f t="shared" ref="F12:F43" si="2">E12/$E$44</f>
        <v>2.2736998259778051E-2</v>
      </c>
      <c r="G12" s="180">
        <v>1670</v>
      </c>
      <c r="H12" s="180">
        <v>100</v>
      </c>
      <c r="I12" s="180">
        <f t="shared" ref="I12:I43" si="3">G12+H12</f>
        <v>1770</v>
      </c>
      <c r="J12" s="181">
        <f t="shared" ref="J12:J43" si="4">I12/$I$44</f>
        <v>2.3741180889020039E-2</v>
      </c>
      <c r="K12" s="180">
        <f t="shared" si="0"/>
        <v>2567</v>
      </c>
      <c r="Q12" s="193"/>
    </row>
    <row r="13" spans="1:17" x14ac:dyDescent="0.2">
      <c r="B13" s="182" t="s">
        <v>220</v>
      </c>
      <c r="C13" s="180">
        <v>721</v>
      </c>
      <c r="D13" s="180">
        <v>293</v>
      </c>
      <c r="E13" s="180">
        <f t="shared" si="1"/>
        <v>1014</v>
      </c>
      <c r="F13" s="181">
        <f t="shared" si="2"/>
        <v>2.8927623883833051E-2</v>
      </c>
      <c r="G13" s="180">
        <v>2134</v>
      </c>
      <c r="H13" s="180">
        <v>150</v>
      </c>
      <c r="I13" s="180">
        <f t="shared" si="3"/>
        <v>2284</v>
      </c>
      <c r="J13" s="181">
        <f t="shared" si="4"/>
        <v>3.063551251441908E-2</v>
      </c>
      <c r="K13" s="180">
        <f t="shared" si="0"/>
        <v>3298</v>
      </c>
      <c r="Q13" s="193"/>
    </row>
    <row r="14" spans="1:17" x14ac:dyDescent="0.2">
      <c r="B14" s="182" t="s">
        <v>221</v>
      </c>
      <c r="C14" s="180">
        <v>624</v>
      </c>
      <c r="D14" s="180">
        <v>382</v>
      </c>
      <c r="E14" s="180">
        <f t="shared" si="1"/>
        <v>1006</v>
      </c>
      <c r="F14" s="181">
        <f t="shared" si="2"/>
        <v>2.8699398054374804E-2</v>
      </c>
      <c r="G14" s="180">
        <v>1786</v>
      </c>
      <c r="H14" s="180">
        <v>115</v>
      </c>
      <c r="I14" s="180">
        <f t="shared" si="3"/>
        <v>1901</v>
      </c>
      <c r="J14" s="181">
        <f t="shared" si="4"/>
        <v>2.549829653673847E-2</v>
      </c>
      <c r="K14" s="180">
        <f t="shared" si="0"/>
        <v>2907</v>
      </c>
      <c r="Q14" s="193"/>
    </row>
    <row r="15" spans="1:17" x14ac:dyDescent="0.2">
      <c r="B15" s="182" t="s">
        <v>222</v>
      </c>
      <c r="C15" s="180">
        <v>465</v>
      </c>
      <c r="D15" s="180">
        <v>270</v>
      </c>
      <c r="E15" s="180">
        <f t="shared" si="1"/>
        <v>735</v>
      </c>
      <c r="F15" s="181">
        <f t="shared" si="2"/>
        <v>2.0968248081476622E-2</v>
      </c>
      <c r="G15" s="180">
        <v>1822</v>
      </c>
      <c r="H15" s="180">
        <v>118</v>
      </c>
      <c r="I15" s="180">
        <f t="shared" si="3"/>
        <v>1940</v>
      </c>
      <c r="J15" s="181">
        <f t="shared" si="4"/>
        <v>2.6021407302089759E-2</v>
      </c>
      <c r="K15" s="180">
        <f t="shared" si="0"/>
        <v>2675</v>
      </c>
      <c r="Q15" s="193"/>
    </row>
    <row r="16" spans="1:17" x14ac:dyDescent="0.2">
      <c r="B16" s="182" t="s">
        <v>223</v>
      </c>
      <c r="C16" s="180">
        <v>193</v>
      </c>
      <c r="D16" s="180">
        <v>142</v>
      </c>
      <c r="E16" s="180">
        <f t="shared" si="1"/>
        <v>335</v>
      </c>
      <c r="F16" s="181">
        <f t="shared" si="2"/>
        <v>9.5569566085641749E-3</v>
      </c>
      <c r="G16" s="180">
        <v>463</v>
      </c>
      <c r="H16" s="180">
        <v>25</v>
      </c>
      <c r="I16" s="180">
        <f t="shared" si="3"/>
        <v>488</v>
      </c>
      <c r="J16" s="181">
        <f t="shared" si="4"/>
        <v>6.5455911151648472E-3</v>
      </c>
      <c r="K16" s="180">
        <f t="shared" si="0"/>
        <v>823</v>
      </c>
      <c r="Q16" s="193"/>
    </row>
    <row r="17" spans="2:17" x14ac:dyDescent="0.2">
      <c r="B17" s="182" t="s">
        <v>224</v>
      </c>
      <c r="C17" s="180">
        <v>241</v>
      </c>
      <c r="D17" s="180">
        <v>182</v>
      </c>
      <c r="E17" s="180">
        <f t="shared" si="1"/>
        <v>423</v>
      </c>
      <c r="F17" s="181">
        <f t="shared" si="2"/>
        <v>1.2067440732604913E-2</v>
      </c>
      <c r="G17" s="180">
        <v>624</v>
      </c>
      <c r="H17" s="180">
        <v>40</v>
      </c>
      <c r="I17" s="180">
        <f t="shared" si="3"/>
        <v>664</v>
      </c>
      <c r="J17" s="181">
        <f t="shared" si="4"/>
        <v>8.9062961075193816E-3</v>
      </c>
      <c r="K17" s="180">
        <f t="shared" si="0"/>
        <v>1087</v>
      </c>
      <c r="Q17" s="193"/>
    </row>
    <row r="18" spans="2:17" x14ac:dyDescent="0.2">
      <c r="B18" s="182" t="s">
        <v>225</v>
      </c>
      <c r="C18" s="180">
        <v>496</v>
      </c>
      <c r="D18" s="180">
        <v>364</v>
      </c>
      <c r="E18" s="180">
        <f t="shared" si="1"/>
        <v>860</v>
      </c>
      <c r="F18" s="181">
        <f t="shared" si="2"/>
        <v>2.4534276666761761E-2</v>
      </c>
      <c r="G18" s="180">
        <v>1534</v>
      </c>
      <c r="H18" s="180">
        <v>95</v>
      </c>
      <c r="I18" s="180">
        <f t="shared" si="3"/>
        <v>1629</v>
      </c>
      <c r="J18" s="181">
        <f t="shared" si="4"/>
        <v>2.1849934275826918E-2</v>
      </c>
      <c r="K18" s="180">
        <f t="shared" si="0"/>
        <v>2489</v>
      </c>
      <c r="Q18" s="193"/>
    </row>
    <row r="19" spans="2:17" x14ac:dyDescent="0.2">
      <c r="B19" s="182" t="s">
        <v>226</v>
      </c>
      <c r="C19" s="180">
        <v>356</v>
      </c>
      <c r="D19" s="180">
        <v>207</v>
      </c>
      <c r="E19" s="180">
        <f t="shared" si="1"/>
        <v>563</v>
      </c>
      <c r="F19" s="181">
        <f t="shared" si="2"/>
        <v>1.6061392748124268E-2</v>
      </c>
      <c r="G19" s="180">
        <v>1121</v>
      </c>
      <c r="H19" s="180">
        <v>79</v>
      </c>
      <c r="I19" s="180">
        <f t="shared" si="3"/>
        <v>1200</v>
      </c>
      <c r="J19" s="181">
        <f t="shared" si="4"/>
        <v>1.6095715856962737E-2</v>
      </c>
      <c r="K19" s="180">
        <f t="shared" si="0"/>
        <v>1763</v>
      </c>
      <c r="Q19" s="193"/>
    </row>
    <row r="20" spans="2:17" x14ac:dyDescent="0.2">
      <c r="B20" s="182" t="s">
        <v>227</v>
      </c>
      <c r="C20" s="180">
        <v>214</v>
      </c>
      <c r="D20" s="180">
        <v>183</v>
      </c>
      <c r="E20" s="180">
        <f t="shared" si="1"/>
        <v>397</v>
      </c>
      <c r="F20" s="181">
        <f t="shared" si="2"/>
        <v>1.1325706786865604E-2</v>
      </c>
      <c r="G20" s="180">
        <v>793</v>
      </c>
      <c r="H20" s="180">
        <v>62</v>
      </c>
      <c r="I20" s="180">
        <f t="shared" si="3"/>
        <v>855</v>
      </c>
      <c r="J20" s="181">
        <f t="shared" si="4"/>
        <v>1.1468197548085951E-2</v>
      </c>
      <c r="K20" s="180">
        <f t="shared" si="0"/>
        <v>1252</v>
      </c>
      <c r="Q20" s="193"/>
    </row>
    <row r="21" spans="2:17" x14ac:dyDescent="0.2">
      <c r="B21" s="182" t="s">
        <v>228</v>
      </c>
      <c r="C21" s="180">
        <v>999</v>
      </c>
      <c r="D21" s="180">
        <v>629</v>
      </c>
      <c r="E21" s="180">
        <f t="shared" si="1"/>
        <v>1628</v>
      </c>
      <c r="F21" s="181">
        <f t="shared" si="2"/>
        <v>4.644395629475366E-2</v>
      </c>
      <c r="G21" s="180">
        <v>3661</v>
      </c>
      <c r="H21" s="180">
        <v>245</v>
      </c>
      <c r="I21" s="180">
        <f t="shared" si="3"/>
        <v>3906</v>
      </c>
      <c r="J21" s="181">
        <f t="shared" si="4"/>
        <v>5.2391555114413714E-2</v>
      </c>
      <c r="K21" s="180">
        <f t="shared" si="0"/>
        <v>5534</v>
      </c>
      <c r="Q21" s="193"/>
    </row>
    <row r="22" spans="2:17" x14ac:dyDescent="0.2">
      <c r="B22" s="182" t="s">
        <v>229</v>
      </c>
      <c r="C22" s="180">
        <v>239</v>
      </c>
      <c r="D22" s="180">
        <v>184</v>
      </c>
      <c r="E22" s="180">
        <f t="shared" si="1"/>
        <v>423</v>
      </c>
      <c r="F22" s="181">
        <f t="shared" si="2"/>
        <v>1.2067440732604913E-2</v>
      </c>
      <c r="G22" s="180">
        <v>868</v>
      </c>
      <c r="H22" s="180">
        <v>88</v>
      </c>
      <c r="I22" s="180">
        <f t="shared" si="3"/>
        <v>956</v>
      </c>
      <c r="J22" s="181">
        <f t="shared" si="4"/>
        <v>1.2822920299380315E-2</v>
      </c>
      <c r="K22" s="180">
        <f t="shared" si="0"/>
        <v>1379</v>
      </c>
      <c r="Q22" s="193"/>
    </row>
    <row r="23" spans="2:17" x14ac:dyDescent="0.2">
      <c r="B23" s="182" t="s">
        <v>230</v>
      </c>
      <c r="C23" s="180">
        <v>742</v>
      </c>
      <c r="D23" s="180">
        <v>427</v>
      </c>
      <c r="E23" s="180">
        <f t="shared" si="1"/>
        <v>1169</v>
      </c>
      <c r="F23" s="181">
        <f t="shared" si="2"/>
        <v>3.3349499329586627E-2</v>
      </c>
      <c r="G23" s="180">
        <v>2014</v>
      </c>
      <c r="H23" s="180">
        <v>94</v>
      </c>
      <c r="I23" s="180">
        <f t="shared" si="3"/>
        <v>2108</v>
      </c>
      <c r="J23" s="181">
        <f t="shared" si="4"/>
        <v>2.8274807522064543E-2</v>
      </c>
      <c r="K23" s="180">
        <f t="shared" si="0"/>
        <v>3277</v>
      </c>
      <c r="Q23" s="193"/>
    </row>
    <row r="24" spans="2:17" x14ac:dyDescent="0.2">
      <c r="B24" s="182" t="s">
        <v>231</v>
      </c>
      <c r="C24" s="180">
        <v>568</v>
      </c>
      <c r="D24" s="180">
        <v>401</v>
      </c>
      <c r="E24" s="180">
        <f t="shared" si="1"/>
        <v>969</v>
      </c>
      <c r="F24" s="181">
        <f t="shared" si="2"/>
        <v>2.7643853593130402E-2</v>
      </c>
      <c r="G24" s="180">
        <v>1964</v>
      </c>
      <c r="H24" s="180">
        <v>133</v>
      </c>
      <c r="I24" s="180">
        <f t="shared" si="3"/>
        <v>2097</v>
      </c>
      <c r="J24" s="181">
        <f t="shared" si="4"/>
        <v>2.8127263460042386E-2</v>
      </c>
      <c r="K24" s="180">
        <f t="shared" si="0"/>
        <v>3066</v>
      </c>
      <c r="Q24" s="193"/>
    </row>
    <row r="25" spans="2:17" x14ac:dyDescent="0.2">
      <c r="B25" s="182" t="s">
        <v>232</v>
      </c>
      <c r="C25" s="180">
        <v>420</v>
      </c>
      <c r="D25" s="180">
        <v>232</v>
      </c>
      <c r="E25" s="180">
        <f t="shared" si="1"/>
        <v>652</v>
      </c>
      <c r="F25" s="181">
        <f t="shared" si="2"/>
        <v>1.8600405100847289E-2</v>
      </c>
      <c r="G25" s="180">
        <v>1447</v>
      </c>
      <c r="H25" s="180">
        <v>61</v>
      </c>
      <c r="I25" s="180">
        <f t="shared" si="3"/>
        <v>1508</v>
      </c>
      <c r="J25" s="181">
        <f t="shared" si="4"/>
        <v>2.0226949593583173E-2</v>
      </c>
      <c r="K25" s="180">
        <f t="shared" si="0"/>
        <v>2160</v>
      </c>
      <c r="Q25" s="193"/>
    </row>
    <row r="26" spans="2:17" x14ac:dyDescent="0.2">
      <c r="B26" s="182" t="s">
        <v>233</v>
      </c>
      <c r="C26" s="180">
        <v>392</v>
      </c>
      <c r="D26" s="180">
        <v>244</v>
      </c>
      <c r="E26" s="180">
        <f t="shared" si="1"/>
        <v>636</v>
      </c>
      <c r="F26" s="181">
        <f t="shared" si="2"/>
        <v>1.8143953441930791E-2</v>
      </c>
      <c r="G26" s="180">
        <v>1082</v>
      </c>
      <c r="H26" s="180">
        <v>71</v>
      </c>
      <c r="I26" s="180">
        <f t="shared" si="3"/>
        <v>1153</v>
      </c>
      <c r="J26" s="181">
        <f t="shared" si="4"/>
        <v>1.5465300319231698E-2</v>
      </c>
      <c r="K26" s="180">
        <f t="shared" si="0"/>
        <v>1789</v>
      </c>
      <c r="Q26" s="193"/>
    </row>
    <row r="27" spans="2:17" x14ac:dyDescent="0.2">
      <c r="B27" s="182" t="s">
        <v>234</v>
      </c>
      <c r="C27" s="180">
        <v>1454</v>
      </c>
      <c r="D27" s="180">
        <v>911</v>
      </c>
      <c r="E27" s="180">
        <f t="shared" si="1"/>
        <v>2365</v>
      </c>
      <c r="F27" s="181">
        <f t="shared" si="2"/>
        <v>6.7469260833594835E-2</v>
      </c>
      <c r="G27" s="180">
        <v>4858</v>
      </c>
      <c r="H27" s="180">
        <v>389</v>
      </c>
      <c r="I27" s="180">
        <f t="shared" si="3"/>
        <v>5247</v>
      </c>
      <c r="J27" s="181">
        <f t="shared" si="4"/>
        <v>7.0378517584569575E-2</v>
      </c>
      <c r="K27" s="180">
        <f t="shared" si="0"/>
        <v>7612</v>
      </c>
      <c r="Q27" s="193"/>
    </row>
    <row r="28" spans="2:17" x14ac:dyDescent="0.2">
      <c r="B28" s="182" t="s">
        <v>235</v>
      </c>
      <c r="C28" s="180">
        <v>228</v>
      </c>
      <c r="D28" s="180">
        <v>141</v>
      </c>
      <c r="E28" s="180">
        <f t="shared" si="1"/>
        <v>369</v>
      </c>
      <c r="F28" s="181">
        <f t="shared" si="2"/>
        <v>1.0526916383761731E-2</v>
      </c>
      <c r="G28" s="180">
        <v>779</v>
      </c>
      <c r="H28" s="180">
        <v>20</v>
      </c>
      <c r="I28" s="180">
        <f t="shared" si="3"/>
        <v>799</v>
      </c>
      <c r="J28" s="181">
        <f t="shared" si="4"/>
        <v>1.0717064141427691E-2</v>
      </c>
      <c r="K28" s="180">
        <f t="shared" si="0"/>
        <v>1168</v>
      </c>
      <c r="Q28" s="193"/>
    </row>
    <row r="29" spans="2:17" x14ac:dyDescent="0.2">
      <c r="B29" s="182" t="s">
        <v>236</v>
      </c>
      <c r="C29" s="180">
        <v>328</v>
      </c>
      <c r="D29" s="180">
        <v>182</v>
      </c>
      <c r="E29" s="180">
        <f t="shared" si="1"/>
        <v>510</v>
      </c>
      <c r="F29" s="181">
        <f t="shared" si="2"/>
        <v>1.454939662796337E-2</v>
      </c>
      <c r="G29" s="180">
        <v>491</v>
      </c>
      <c r="H29" s="180">
        <v>37</v>
      </c>
      <c r="I29" s="180">
        <f t="shared" si="3"/>
        <v>528</v>
      </c>
      <c r="J29" s="181">
        <f t="shared" si="4"/>
        <v>7.082114977063605E-3</v>
      </c>
      <c r="K29" s="180">
        <f t="shared" si="0"/>
        <v>1038</v>
      </c>
      <c r="Q29" s="193"/>
    </row>
    <row r="30" spans="2:17" x14ac:dyDescent="0.2">
      <c r="B30" s="182" t="s">
        <v>237</v>
      </c>
      <c r="C30" s="180">
        <v>925</v>
      </c>
      <c r="D30" s="180">
        <v>678</v>
      </c>
      <c r="E30" s="180">
        <f t="shared" si="1"/>
        <v>1603</v>
      </c>
      <c r="F30" s="181">
        <f t="shared" si="2"/>
        <v>4.5730750577696634E-2</v>
      </c>
      <c r="G30" s="180">
        <v>3001</v>
      </c>
      <c r="H30" s="180">
        <v>184</v>
      </c>
      <c r="I30" s="180">
        <f t="shared" si="3"/>
        <v>3185</v>
      </c>
      <c r="J30" s="181">
        <f t="shared" si="4"/>
        <v>4.2720712503688599E-2</v>
      </c>
      <c r="K30" s="180">
        <f t="shared" si="0"/>
        <v>4788</v>
      </c>
      <c r="Q30" s="193"/>
    </row>
    <row r="31" spans="2:17" x14ac:dyDescent="0.2">
      <c r="B31" s="182" t="s">
        <v>238</v>
      </c>
      <c r="C31" s="180">
        <v>254</v>
      </c>
      <c r="D31" s="180">
        <v>166</v>
      </c>
      <c r="E31" s="180">
        <f t="shared" si="1"/>
        <v>420</v>
      </c>
      <c r="F31" s="181">
        <f t="shared" si="2"/>
        <v>1.1981856046558069E-2</v>
      </c>
      <c r="G31" s="180">
        <v>578</v>
      </c>
      <c r="H31" s="180">
        <v>53</v>
      </c>
      <c r="I31" s="180">
        <f t="shared" si="3"/>
        <v>631</v>
      </c>
      <c r="J31" s="181">
        <f t="shared" si="4"/>
        <v>8.4636639214529068E-3</v>
      </c>
      <c r="K31" s="180">
        <f t="shared" si="0"/>
        <v>1051</v>
      </c>
      <c r="Q31" s="193"/>
    </row>
    <row r="32" spans="2:17" x14ac:dyDescent="0.2">
      <c r="B32" s="182" t="s">
        <v>239</v>
      </c>
      <c r="C32" s="180">
        <v>484</v>
      </c>
      <c r="D32" s="180">
        <v>289</v>
      </c>
      <c r="E32" s="180">
        <f t="shared" si="1"/>
        <v>773</v>
      </c>
      <c r="F32" s="181">
        <f t="shared" si="2"/>
        <v>2.2052320771403303E-2</v>
      </c>
      <c r="G32" s="180">
        <v>1487</v>
      </c>
      <c r="H32" s="180">
        <v>82</v>
      </c>
      <c r="I32" s="180">
        <f t="shared" si="3"/>
        <v>1569</v>
      </c>
      <c r="J32" s="181">
        <f t="shared" si="4"/>
        <v>2.1045148482978782E-2</v>
      </c>
      <c r="K32" s="180">
        <f t="shared" si="0"/>
        <v>2342</v>
      </c>
      <c r="Q32" s="193"/>
    </row>
    <row r="33" spans="2:17" x14ac:dyDescent="0.2">
      <c r="B33" s="182" t="s">
        <v>240</v>
      </c>
      <c r="C33" s="180">
        <v>688</v>
      </c>
      <c r="D33" s="180">
        <v>471</v>
      </c>
      <c r="E33" s="180">
        <f t="shared" si="1"/>
        <v>1159</v>
      </c>
      <c r="F33" s="181">
        <f t="shared" si="2"/>
        <v>3.3064217042763813E-2</v>
      </c>
      <c r="G33" s="180">
        <v>1920</v>
      </c>
      <c r="H33" s="180">
        <v>159</v>
      </c>
      <c r="I33" s="180">
        <f t="shared" si="3"/>
        <v>2079</v>
      </c>
      <c r="J33" s="181">
        <f t="shared" si="4"/>
        <v>2.7885827722187943E-2</v>
      </c>
      <c r="K33" s="180">
        <f t="shared" si="0"/>
        <v>3238</v>
      </c>
      <c r="Q33" s="193"/>
    </row>
    <row r="34" spans="2:17" x14ac:dyDescent="0.2">
      <c r="B34" s="182" t="s">
        <v>241</v>
      </c>
      <c r="C34" s="180">
        <v>275</v>
      </c>
      <c r="D34" s="180">
        <v>128</v>
      </c>
      <c r="E34" s="180">
        <f t="shared" si="1"/>
        <v>403</v>
      </c>
      <c r="F34" s="181">
        <f t="shared" si="2"/>
        <v>1.149687615895929E-2</v>
      </c>
      <c r="G34" s="180">
        <v>939</v>
      </c>
      <c r="H34" s="180">
        <v>70</v>
      </c>
      <c r="I34" s="180">
        <f t="shared" si="3"/>
        <v>1009</v>
      </c>
      <c r="J34" s="181">
        <f t="shared" si="4"/>
        <v>1.3533814416396169E-2</v>
      </c>
      <c r="K34" s="180">
        <f t="shared" si="0"/>
        <v>1412</v>
      </c>
      <c r="Q34" s="193"/>
    </row>
    <row r="35" spans="2:17" x14ac:dyDescent="0.2">
      <c r="B35" s="182" t="s">
        <v>242</v>
      </c>
      <c r="C35" s="180">
        <v>433</v>
      </c>
      <c r="D35" s="180">
        <v>246</v>
      </c>
      <c r="E35" s="180">
        <f t="shared" si="1"/>
        <v>679</v>
      </c>
      <c r="F35" s="181">
        <f t="shared" si="2"/>
        <v>1.9370667275268878E-2</v>
      </c>
      <c r="G35" s="180">
        <v>1172</v>
      </c>
      <c r="H35" s="180">
        <v>83</v>
      </c>
      <c r="I35" s="180">
        <f t="shared" si="3"/>
        <v>1255</v>
      </c>
      <c r="J35" s="181">
        <f t="shared" si="4"/>
        <v>1.6833436167073532E-2</v>
      </c>
      <c r="K35" s="180">
        <f t="shared" si="0"/>
        <v>1934</v>
      </c>
      <c r="Q35" s="193"/>
    </row>
    <row r="36" spans="2:17" x14ac:dyDescent="0.2">
      <c r="B36" s="182" t="s">
        <v>243</v>
      </c>
      <c r="C36" s="180">
        <v>1571</v>
      </c>
      <c r="D36" s="180">
        <v>830</v>
      </c>
      <c r="E36" s="180">
        <f t="shared" si="1"/>
        <v>2401</v>
      </c>
      <c r="F36" s="181">
        <f t="shared" si="2"/>
        <v>6.8496277066156963E-2</v>
      </c>
      <c r="G36" s="180">
        <v>5902</v>
      </c>
      <c r="H36" s="180">
        <v>349</v>
      </c>
      <c r="I36" s="180">
        <f t="shared" si="3"/>
        <v>6251</v>
      </c>
      <c r="J36" s="181">
        <f t="shared" si="4"/>
        <v>8.3845266518228392E-2</v>
      </c>
      <c r="K36" s="180">
        <f t="shared" si="0"/>
        <v>8652</v>
      </c>
      <c r="Q36" s="193"/>
    </row>
    <row r="37" spans="2:17" x14ac:dyDescent="0.2">
      <c r="B37" s="182" t="s">
        <v>244</v>
      </c>
      <c r="C37" s="180">
        <v>372</v>
      </c>
      <c r="D37" s="180">
        <v>254</v>
      </c>
      <c r="E37" s="180">
        <f t="shared" si="1"/>
        <v>626</v>
      </c>
      <c r="F37" s="181">
        <f t="shared" si="2"/>
        <v>1.7858671155107978E-2</v>
      </c>
      <c r="G37" s="180">
        <v>1552</v>
      </c>
      <c r="H37" s="180">
        <v>111</v>
      </c>
      <c r="I37" s="180">
        <f t="shared" si="3"/>
        <v>1663</v>
      </c>
      <c r="J37" s="181">
        <f t="shared" si="4"/>
        <v>2.2305979558440863E-2</v>
      </c>
      <c r="K37" s="180">
        <f t="shared" si="0"/>
        <v>2289</v>
      </c>
      <c r="Q37" s="193"/>
    </row>
    <row r="38" spans="2:17" x14ac:dyDescent="0.2">
      <c r="B38" s="182" t="s">
        <v>245</v>
      </c>
      <c r="C38" s="180">
        <v>295</v>
      </c>
      <c r="D38" s="180">
        <v>260</v>
      </c>
      <c r="E38" s="180">
        <f t="shared" si="1"/>
        <v>555</v>
      </c>
      <c r="F38" s="181">
        <f t="shared" si="2"/>
        <v>1.5833166918666021E-2</v>
      </c>
      <c r="G38" s="180">
        <v>1135</v>
      </c>
      <c r="H38" s="180">
        <v>43</v>
      </c>
      <c r="I38" s="180">
        <f t="shared" si="3"/>
        <v>1178</v>
      </c>
      <c r="J38" s="181">
        <f t="shared" si="4"/>
        <v>1.5800627732918422E-2</v>
      </c>
      <c r="K38" s="180">
        <f t="shared" si="0"/>
        <v>1733</v>
      </c>
      <c r="Q38" s="193"/>
    </row>
    <row r="39" spans="2:17" x14ac:dyDescent="0.2">
      <c r="B39" s="182" t="s">
        <v>246</v>
      </c>
      <c r="C39" s="180">
        <v>257</v>
      </c>
      <c r="D39" s="180">
        <v>187</v>
      </c>
      <c r="E39" s="180">
        <f t="shared" si="1"/>
        <v>444</v>
      </c>
      <c r="F39" s="181">
        <f t="shared" si="2"/>
        <v>1.2666533534932816E-2</v>
      </c>
      <c r="G39" s="180">
        <v>748</v>
      </c>
      <c r="H39" s="180">
        <v>31</v>
      </c>
      <c r="I39" s="180">
        <f t="shared" si="3"/>
        <v>779</v>
      </c>
      <c r="J39" s="181">
        <f t="shared" si="4"/>
        <v>1.044880221047831E-2</v>
      </c>
      <c r="K39" s="180">
        <f t="shared" si="0"/>
        <v>1223</v>
      </c>
      <c r="Q39" s="193"/>
    </row>
    <row r="40" spans="2:17" x14ac:dyDescent="0.2">
      <c r="B40" s="182" t="s">
        <v>247</v>
      </c>
      <c r="C40" s="180">
        <v>144</v>
      </c>
      <c r="D40" s="180">
        <v>85</v>
      </c>
      <c r="E40" s="180">
        <f t="shared" si="1"/>
        <v>229</v>
      </c>
      <c r="F40" s="181">
        <f t="shared" si="2"/>
        <v>6.5329643682423754E-3</v>
      </c>
      <c r="G40" s="180">
        <v>430</v>
      </c>
      <c r="H40" s="180">
        <v>15</v>
      </c>
      <c r="I40" s="180">
        <f t="shared" si="3"/>
        <v>445</v>
      </c>
      <c r="J40" s="181">
        <f t="shared" si="4"/>
        <v>5.9688279636236821E-3</v>
      </c>
      <c r="K40" s="180">
        <f t="shared" si="0"/>
        <v>674</v>
      </c>
      <c r="Q40" s="193"/>
    </row>
    <row r="41" spans="2:17" x14ac:dyDescent="0.2">
      <c r="B41" s="182" t="s">
        <v>248</v>
      </c>
      <c r="C41" s="180">
        <v>1490</v>
      </c>
      <c r="D41" s="180">
        <v>733</v>
      </c>
      <c r="E41" s="180">
        <f t="shared" si="1"/>
        <v>2223</v>
      </c>
      <c r="F41" s="181">
        <f t="shared" si="2"/>
        <v>6.3418252360710928E-2</v>
      </c>
      <c r="G41" s="180">
        <v>4597</v>
      </c>
      <c r="H41" s="180">
        <v>245</v>
      </c>
      <c r="I41" s="180">
        <f t="shared" si="3"/>
        <v>4842</v>
      </c>
      <c r="J41" s="181">
        <f t="shared" si="4"/>
        <v>6.4946213482844656E-2</v>
      </c>
      <c r="K41" s="180">
        <f t="shared" si="0"/>
        <v>7065</v>
      </c>
      <c r="Q41" s="193"/>
    </row>
    <row r="42" spans="2:17" x14ac:dyDescent="0.2">
      <c r="B42" s="182" t="s">
        <v>249</v>
      </c>
      <c r="C42" s="180">
        <v>408</v>
      </c>
      <c r="D42" s="180">
        <v>297</v>
      </c>
      <c r="E42" s="180">
        <f t="shared" si="1"/>
        <v>705</v>
      </c>
      <c r="F42" s="181">
        <f t="shared" si="2"/>
        <v>2.0112401221008186E-2</v>
      </c>
      <c r="G42" s="180">
        <v>1295</v>
      </c>
      <c r="H42" s="180">
        <v>85</v>
      </c>
      <c r="I42" s="180">
        <f t="shared" si="3"/>
        <v>1380</v>
      </c>
      <c r="J42" s="181">
        <f t="shared" si="4"/>
        <v>1.851007323550715E-2</v>
      </c>
      <c r="K42" s="180">
        <f t="shared" si="0"/>
        <v>2085</v>
      </c>
      <c r="Q42" s="193"/>
    </row>
    <row r="43" spans="2:17" x14ac:dyDescent="0.2">
      <c r="B43" s="182" t="s">
        <v>250</v>
      </c>
      <c r="C43" s="180">
        <v>119</v>
      </c>
      <c r="D43" s="180">
        <v>85</v>
      </c>
      <c r="E43" s="180">
        <f t="shared" si="1"/>
        <v>204</v>
      </c>
      <c r="F43" s="181">
        <f t="shared" si="2"/>
        <v>5.8197586511853482E-3</v>
      </c>
      <c r="G43" s="180">
        <v>340</v>
      </c>
      <c r="H43" s="180">
        <v>12</v>
      </c>
      <c r="I43" s="180">
        <f t="shared" si="3"/>
        <v>352</v>
      </c>
      <c r="J43" s="181">
        <f t="shared" si="4"/>
        <v>4.7214099847090697E-3</v>
      </c>
      <c r="K43" s="180">
        <f t="shared" si="0"/>
        <v>556</v>
      </c>
      <c r="Q43" s="193"/>
    </row>
    <row r="44" spans="2:17" x14ac:dyDescent="0.2">
      <c r="B44" s="182" t="s">
        <v>64</v>
      </c>
      <c r="C44" s="180">
        <f>SUM(C11:C43)</f>
        <v>22053</v>
      </c>
      <c r="D44" s="180">
        <f t="shared" ref="D44:G44" si="5">SUM(D11:D43)</f>
        <v>13000</v>
      </c>
      <c r="E44" s="182">
        <f t="shared" ref="E44" si="6">C44+D44</f>
        <v>35053</v>
      </c>
      <c r="F44" s="181">
        <f t="shared" ref="F44" si="7">E44/$E$44</f>
        <v>1</v>
      </c>
      <c r="G44" s="180">
        <f t="shared" si="5"/>
        <v>69762</v>
      </c>
      <c r="H44" s="180">
        <f>SUM(H11:H43)</f>
        <v>4792</v>
      </c>
      <c r="I44" s="182">
        <f t="shared" ref="I44" si="8">G44+H44</f>
        <v>74554</v>
      </c>
      <c r="J44" s="181">
        <f t="shared" ref="J44" si="9">I44/$I$44</f>
        <v>1</v>
      </c>
      <c r="K44" s="180">
        <f t="shared" ref="K44:K45" si="10">E44+I44</f>
        <v>109607</v>
      </c>
      <c r="Q44" s="193"/>
    </row>
    <row r="45" spans="2:17" ht="25.5" customHeight="1" x14ac:dyDescent="0.2">
      <c r="B45" s="194" t="s">
        <v>80</v>
      </c>
      <c r="C45" s="195">
        <f>+C44/$K$44</f>
        <v>0.20120065324294981</v>
      </c>
      <c r="D45" s="195">
        <f>+D44/$K$44</f>
        <v>0.11860556351327926</v>
      </c>
      <c r="E45" s="196">
        <f>C45+D45</f>
        <v>0.31980621675622906</v>
      </c>
      <c r="F45" s="196"/>
      <c r="G45" s="195">
        <f>+G44/$K$44</f>
        <v>0.63647394783179911</v>
      </c>
      <c r="H45" s="195">
        <f>+H44/$K$44</f>
        <v>4.3719835411971865E-2</v>
      </c>
      <c r="I45" s="196">
        <f>G45+H45</f>
        <v>0.680193783243771</v>
      </c>
      <c r="J45" s="196"/>
      <c r="K45" s="196">
        <f t="shared" si="10"/>
        <v>1</v>
      </c>
    </row>
    <row r="46" spans="2:17" x14ac:dyDescent="0.2">
      <c r="B46" s="187"/>
      <c r="C46" s="200"/>
      <c r="D46" s="200"/>
      <c r="E46" s="200"/>
      <c r="F46" s="200"/>
      <c r="G46" s="200"/>
      <c r="H46" s="200"/>
      <c r="I46" s="200"/>
      <c r="J46" s="200"/>
      <c r="K46" s="200"/>
    </row>
    <row r="47" spans="2:17" ht="12.75" x14ac:dyDescent="0.2">
      <c r="B47" s="418" t="s">
        <v>106</v>
      </c>
      <c r="C47" s="418"/>
      <c r="D47" s="418"/>
      <c r="E47" s="418"/>
      <c r="F47" s="418"/>
      <c r="G47" s="418"/>
      <c r="H47" s="418"/>
      <c r="I47" s="418"/>
      <c r="J47" s="418"/>
      <c r="K47" s="418"/>
    </row>
    <row r="48" spans="2:17" ht="12.75" x14ac:dyDescent="0.2">
      <c r="B48" s="431" t="str">
        <f>'Solicitudes Regiones'!$B$6:$P$6</f>
        <v>Acumuladas de julio de 2008 a enero de 2018</v>
      </c>
      <c r="C48" s="431"/>
      <c r="D48" s="431"/>
      <c r="E48" s="431"/>
      <c r="F48" s="431"/>
      <c r="G48" s="431"/>
      <c r="H48" s="431"/>
      <c r="I48" s="431"/>
      <c r="J48" s="431"/>
      <c r="K48" s="431"/>
    </row>
    <row r="49" spans="2:12" x14ac:dyDescent="0.2">
      <c r="B49" s="187"/>
      <c r="C49" s="200"/>
      <c r="D49" s="200"/>
      <c r="E49" s="200"/>
      <c r="F49" s="200"/>
      <c r="G49" s="200"/>
      <c r="H49" s="200"/>
      <c r="I49" s="200"/>
      <c r="J49" s="200"/>
      <c r="K49" s="200"/>
    </row>
    <row r="50" spans="2:12" ht="15" customHeight="1" x14ac:dyDescent="0.2">
      <c r="B50" s="447" t="s">
        <v>81</v>
      </c>
      <c r="C50" s="448"/>
      <c r="D50" s="448"/>
      <c r="E50" s="448"/>
      <c r="F50" s="448"/>
      <c r="G50" s="448"/>
      <c r="H50" s="448"/>
      <c r="I50" s="448"/>
      <c r="J50" s="448"/>
      <c r="K50" s="449"/>
      <c r="L50" s="201"/>
    </row>
    <row r="51" spans="2:12" ht="15" customHeight="1" x14ac:dyDescent="0.2">
      <c r="B51" s="451" t="s">
        <v>72</v>
      </c>
      <c r="C51" s="447" t="s">
        <v>2</v>
      </c>
      <c r="D51" s="448"/>
      <c r="E51" s="448"/>
      <c r="F51" s="448"/>
      <c r="G51" s="448"/>
      <c r="H51" s="448"/>
      <c r="I51" s="448"/>
      <c r="J51" s="448"/>
      <c r="K51" s="449"/>
    </row>
    <row r="52" spans="2:12" ht="24" x14ac:dyDescent="0.2">
      <c r="B52" s="446"/>
      <c r="C52" s="185" t="s">
        <v>73</v>
      </c>
      <c r="D52" s="185" t="s">
        <v>74</v>
      </c>
      <c r="E52" s="185" t="s">
        <v>75</v>
      </c>
      <c r="F52" s="185" t="s">
        <v>76</v>
      </c>
      <c r="G52" s="185" t="s">
        <v>8</v>
      </c>
      <c r="H52" s="185" t="s">
        <v>77</v>
      </c>
      <c r="I52" s="185" t="s">
        <v>78</v>
      </c>
      <c r="J52" s="185" t="s">
        <v>79</v>
      </c>
      <c r="K52" s="186" t="s">
        <v>44</v>
      </c>
    </row>
    <row r="53" spans="2:12" x14ac:dyDescent="0.2">
      <c r="B53" s="182" t="s">
        <v>218</v>
      </c>
      <c r="C53" s="180">
        <v>4332</v>
      </c>
      <c r="D53" s="180">
        <v>1651</v>
      </c>
      <c r="E53" s="180">
        <f>C53+D53</f>
        <v>5983</v>
      </c>
      <c r="F53" s="181">
        <f>E53/$E$86</f>
        <v>0.23096819024088944</v>
      </c>
      <c r="G53" s="180">
        <v>12226</v>
      </c>
      <c r="H53" s="180">
        <v>1100</v>
      </c>
      <c r="I53" s="180">
        <f>G53+H53</f>
        <v>13326</v>
      </c>
      <c r="J53" s="181">
        <f>I53/$I$86</f>
        <v>0.21492161796013159</v>
      </c>
      <c r="K53" s="180">
        <f t="shared" ref="K53:K85" si="11">E53+I53</f>
        <v>19309</v>
      </c>
    </row>
    <row r="54" spans="2:12" x14ac:dyDescent="0.2">
      <c r="B54" s="182" t="s">
        <v>219</v>
      </c>
      <c r="C54" s="180">
        <v>460</v>
      </c>
      <c r="D54" s="180">
        <v>130</v>
      </c>
      <c r="E54" s="180">
        <f t="shared" ref="E54:E85" si="12">C54+D54</f>
        <v>590</v>
      </c>
      <c r="F54" s="181">
        <f t="shared" ref="F54:F85" si="13">E54/$E$86</f>
        <v>2.2776405188387895E-2</v>
      </c>
      <c r="G54" s="180">
        <v>1460</v>
      </c>
      <c r="H54" s="180">
        <v>74</v>
      </c>
      <c r="I54" s="180">
        <f t="shared" ref="I54:I85" si="14">G54+H54</f>
        <v>1534</v>
      </c>
      <c r="J54" s="181">
        <f t="shared" ref="J54:J85" si="15">I54/$I$86</f>
        <v>2.4740339332946261E-2</v>
      </c>
      <c r="K54" s="180">
        <f t="shared" si="11"/>
        <v>2124</v>
      </c>
    </row>
    <row r="55" spans="2:12" x14ac:dyDescent="0.2">
      <c r="B55" s="182" t="s">
        <v>220</v>
      </c>
      <c r="C55" s="180">
        <v>605</v>
      </c>
      <c r="D55" s="180">
        <v>186</v>
      </c>
      <c r="E55" s="180">
        <f t="shared" si="12"/>
        <v>791</v>
      </c>
      <c r="F55" s="181">
        <f t="shared" si="13"/>
        <v>3.0535824583075973E-2</v>
      </c>
      <c r="G55" s="180">
        <v>1757</v>
      </c>
      <c r="H55" s="180">
        <v>116</v>
      </c>
      <c r="I55" s="180">
        <f t="shared" si="14"/>
        <v>1873</v>
      </c>
      <c r="J55" s="181">
        <f t="shared" si="15"/>
        <v>3.0207728533642991E-2</v>
      </c>
      <c r="K55" s="180">
        <f t="shared" si="11"/>
        <v>2664</v>
      </c>
    </row>
    <row r="56" spans="2:12" x14ac:dyDescent="0.2">
      <c r="B56" s="182" t="s">
        <v>221</v>
      </c>
      <c r="C56" s="180">
        <v>559</v>
      </c>
      <c r="D56" s="180">
        <v>170</v>
      </c>
      <c r="E56" s="180">
        <f t="shared" si="12"/>
        <v>729</v>
      </c>
      <c r="F56" s="181">
        <f t="shared" si="13"/>
        <v>2.8142371834465718E-2</v>
      </c>
      <c r="G56" s="180">
        <v>1551</v>
      </c>
      <c r="H56" s="180">
        <v>97</v>
      </c>
      <c r="I56" s="180">
        <f t="shared" si="14"/>
        <v>1648</v>
      </c>
      <c r="J56" s="181">
        <f t="shared" si="15"/>
        <v>2.6578930391587638E-2</v>
      </c>
      <c r="K56" s="180">
        <f t="shared" si="11"/>
        <v>2377</v>
      </c>
    </row>
    <row r="57" spans="2:12" x14ac:dyDescent="0.2">
      <c r="B57" s="182" t="s">
        <v>222</v>
      </c>
      <c r="C57" s="180">
        <v>387</v>
      </c>
      <c r="D57" s="180">
        <v>156</v>
      </c>
      <c r="E57" s="180">
        <f t="shared" si="12"/>
        <v>543</v>
      </c>
      <c r="F57" s="181">
        <f t="shared" si="13"/>
        <v>2.0962013588634958E-2</v>
      </c>
      <c r="G57" s="180">
        <v>1442</v>
      </c>
      <c r="H57" s="180">
        <v>81</v>
      </c>
      <c r="I57" s="180">
        <f t="shared" si="14"/>
        <v>1523</v>
      </c>
      <c r="J57" s="181">
        <f t="shared" si="15"/>
        <v>2.4562931423779112E-2</v>
      </c>
      <c r="K57" s="180">
        <f t="shared" si="11"/>
        <v>2066</v>
      </c>
    </row>
    <row r="58" spans="2:12" x14ac:dyDescent="0.2">
      <c r="B58" s="182" t="s">
        <v>223</v>
      </c>
      <c r="C58" s="180">
        <v>175</v>
      </c>
      <c r="D58" s="180">
        <v>54</v>
      </c>
      <c r="E58" s="180">
        <f t="shared" si="12"/>
        <v>229</v>
      </c>
      <c r="F58" s="181">
        <f t="shared" si="13"/>
        <v>8.8403335392217425E-3</v>
      </c>
      <c r="G58" s="180">
        <v>412</v>
      </c>
      <c r="H58" s="180">
        <v>14</v>
      </c>
      <c r="I58" s="180">
        <f t="shared" si="14"/>
        <v>426</v>
      </c>
      <c r="J58" s="181">
        <f t="shared" si="15"/>
        <v>6.8705244822914648E-3</v>
      </c>
      <c r="K58" s="180">
        <f t="shared" si="11"/>
        <v>655</v>
      </c>
    </row>
    <row r="59" spans="2:12" x14ac:dyDescent="0.2">
      <c r="B59" s="182" t="s">
        <v>224</v>
      </c>
      <c r="C59" s="180">
        <v>231</v>
      </c>
      <c r="D59" s="180">
        <v>76</v>
      </c>
      <c r="E59" s="180">
        <f t="shared" si="12"/>
        <v>307</v>
      </c>
      <c r="F59" s="181">
        <f t="shared" si="13"/>
        <v>1.1851451513279803E-2</v>
      </c>
      <c r="G59" s="180">
        <v>570</v>
      </c>
      <c r="H59" s="180">
        <v>36</v>
      </c>
      <c r="I59" s="180">
        <f t="shared" si="14"/>
        <v>606</v>
      </c>
      <c r="J59" s="181">
        <f t="shared" si="15"/>
        <v>9.7735629959357466E-3</v>
      </c>
      <c r="K59" s="180">
        <f t="shared" si="11"/>
        <v>913</v>
      </c>
    </row>
    <row r="60" spans="2:12" x14ac:dyDescent="0.2">
      <c r="B60" s="182" t="s">
        <v>225</v>
      </c>
      <c r="C60" s="180">
        <v>448</v>
      </c>
      <c r="D60" s="180">
        <v>152</v>
      </c>
      <c r="E60" s="180">
        <f t="shared" si="12"/>
        <v>600</v>
      </c>
      <c r="F60" s="181">
        <f t="shared" si="13"/>
        <v>2.3162445954292774E-2</v>
      </c>
      <c r="G60" s="180">
        <v>1296</v>
      </c>
      <c r="H60" s="180">
        <v>83</v>
      </c>
      <c r="I60" s="180">
        <f t="shared" si="14"/>
        <v>1379</v>
      </c>
      <c r="J60" s="181">
        <f t="shared" si="15"/>
        <v>2.2240500612863687E-2</v>
      </c>
      <c r="K60" s="180">
        <f t="shared" si="11"/>
        <v>1979</v>
      </c>
    </row>
    <row r="61" spans="2:12" x14ac:dyDescent="0.2">
      <c r="B61" s="182" t="s">
        <v>226</v>
      </c>
      <c r="C61" s="180">
        <v>288</v>
      </c>
      <c r="D61" s="180">
        <v>93</v>
      </c>
      <c r="E61" s="180">
        <f t="shared" si="12"/>
        <v>381</v>
      </c>
      <c r="F61" s="181">
        <f t="shared" si="13"/>
        <v>1.4708153180975911E-2</v>
      </c>
      <c r="G61" s="180">
        <v>935</v>
      </c>
      <c r="H61" s="180">
        <v>64</v>
      </c>
      <c r="I61" s="180">
        <f t="shared" si="14"/>
        <v>999</v>
      </c>
      <c r="J61" s="181">
        <f t="shared" si="15"/>
        <v>1.611186375072576E-2</v>
      </c>
      <c r="K61" s="180">
        <f t="shared" si="11"/>
        <v>1380</v>
      </c>
    </row>
    <row r="62" spans="2:12" x14ac:dyDescent="0.2">
      <c r="B62" s="182" t="s">
        <v>227</v>
      </c>
      <c r="C62" s="180">
        <v>200</v>
      </c>
      <c r="D62" s="180">
        <v>72</v>
      </c>
      <c r="E62" s="180">
        <f t="shared" si="12"/>
        <v>272</v>
      </c>
      <c r="F62" s="181">
        <f t="shared" si="13"/>
        <v>1.0500308832612723E-2</v>
      </c>
      <c r="G62" s="180">
        <v>690</v>
      </c>
      <c r="H62" s="180">
        <v>45</v>
      </c>
      <c r="I62" s="180">
        <f t="shared" si="14"/>
        <v>735</v>
      </c>
      <c r="J62" s="181">
        <f t="shared" si="15"/>
        <v>1.1854073930714148E-2</v>
      </c>
      <c r="K62" s="180">
        <f t="shared" si="11"/>
        <v>1007</v>
      </c>
    </row>
    <row r="63" spans="2:12" x14ac:dyDescent="0.2">
      <c r="B63" s="182" t="s">
        <v>228</v>
      </c>
      <c r="C63" s="180">
        <v>881</v>
      </c>
      <c r="D63" s="180">
        <v>312</v>
      </c>
      <c r="E63" s="180">
        <f t="shared" si="12"/>
        <v>1193</v>
      </c>
      <c r="F63" s="181">
        <f t="shared" si="13"/>
        <v>4.6054663372452134E-2</v>
      </c>
      <c r="G63" s="180">
        <v>3146</v>
      </c>
      <c r="H63" s="180">
        <v>196</v>
      </c>
      <c r="I63" s="180">
        <f t="shared" si="14"/>
        <v>3342</v>
      </c>
      <c r="J63" s="181">
        <f t="shared" si="15"/>
        <v>5.3899748403328819E-2</v>
      </c>
      <c r="K63" s="180">
        <f t="shared" si="11"/>
        <v>4535</v>
      </c>
    </row>
    <row r="64" spans="2:12" x14ac:dyDescent="0.2">
      <c r="B64" s="182" t="s">
        <v>229</v>
      </c>
      <c r="C64" s="180">
        <v>210</v>
      </c>
      <c r="D64" s="180">
        <v>90</v>
      </c>
      <c r="E64" s="180">
        <f t="shared" si="12"/>
        <v>300</v>
      </c>
      <c r="F64" s="181">
        <f t="shared" si="13"/>
        <v>1.1581222977146387E-2</v>
      </c>
      <c r="G64" s="180">
        <v>759</v>
      </c>
      <c r="H64" s="180">
        <v>70</v>
      </c>
      <c r="I64" s="180">
        <f t="shared" si="14"/>
        <v>829</v>
      </c>
      <c r="J64" s="181">
        <f t="shared" si="15"/>
        <v>1.3370105154506162E-2</v>
      </c>
      <c r="K64" s="180">
        <f t="shared" si="11"/>
        <v>1129</v>
      </c>
    </row>
    <row r="65" spans="2:11" x14ac:dyDescent="0.2">
      <c r="B65" s="182" t="s">
        <v>230</v>
      </c>
      <c r="C65" s="180">
        <v>654</v>
      </c>
      <c r="D65" s="180">
        <v>185</v>
      </c>
      <c r="E65" s="180">
        <f t="shared" si="12"/>
        <v>839</v>
      </c>
      <c r="F65" s="181">
        <f t="shared" si="13"/>
        <v>3.2388820259419394E-2</v>
      </c>
      <c r="G65" s="180">
        <v>1790</v>
      </c>
      <c r="H65" s="180">
        <v>70</v>
      </c>
      <c r="I65" s="180">
        <f t="shared" si="14"/>
        <v>1860</v>
      </c>
      <c r="J65" s="181">
        <f t="shared" si="15"/>
        <v>2.9998064640990904E-2</v>
      </c>
      <c r="K65" s="180">
        <f t="shared" si="11"/>
        <v>2699</v>
      </c>
    </row>
    <row r="66" spans="2:11" x14ac:dyDescent="0.2">
      <c r="B66" s="182" t="s">
        <v>231</v>
      </c>
      <c r="C66" s="180">
        <v>492</v>
      </c>
      <c r="D66" s="180">
        <v>211</v>
      </c>
      <c r="E66" s="180">
        <f t="shared" si="12"/>
        <v>703</v>
      </c>
      <c r="F66" s="181">
        <f t="shared" si="13"/>
        <v>2.7138665843113034E-2</v>
      </c>
      <c r="G66" s="180">
        <v>1582</v>
      </c>
      <c r="H66" s="180">
        <v>103</v>
      </c>
      <c r="I66" s="180">
        <f t="shared" si="14"/>
        <v>1685</v>
      </c>
      <c r="J66" s="181">
        <f t="shared" si="15"/>
        <v>2.7175666086058963E-2</v>
      </c>
      <c r="K66" s="180">
        <f t="shared" si="11"/>
        <v>2388</v>
      </c>
    </row>
    <row r="67" spans="2:11" x14ac:dyDescent="0.2">
      <c r="B67" s="182" t="s">
        <v>232</v>
      </c>
      <c r="C67" s="180">
        <v>388</v>
      </c>
      <c r="D67" s="180">
        <v>122</v>
      </c>
      <c r="E67" s="180">
        <f t="shared" si="12"/>
        <v>510</v>
      </c>
      <c r="F67" s="181">
        <f t="shared" si="13"/>
        <v>1.9688079061148858E-2</v>
      </c>
      <c r="G67" s="180">
        <v>1300</v>
      </c>
      <c r="H67" s="180">
        <v>49</v>
      </c>
      <c r="I67" s="180">
        <f t="shared" si="14"/>
        <v>1349</v>
      </c>
      <c r="J67" s="181">
        <f t="shared" si="15"/>
        <v>2.1756660860589638E-2</v>
      </c>
      <c r="K67" s="180">
        <f t="shared" si="11"/>
        <v>1859</v>
      </c>
    </row>
    <row r="68" spans="2:11" x14ac:dyDescent="0.2">
      <c r="B68" s="182" t="s">
        <v>233</v>
      </c>
      <c r="C68" s="180">
        <v>337</v>
      </c>
      <c r="D68" s="180">
        <v>123</v>
      </c>
      <c r="E68" s="180">
        <f t="shared" si="12"/>
        <v>460</v>
      </c>
      <c r="F68" s="181">
        <f t="shared" si="13"/>
        <v>1.7757875231624459E-2</v>
      </c>
      <c r="G68" s="180">
        <v>918</v>
      </c>
      <c r="H68" s="180">
        <v>64</v>
      </c>
      <c r="I68" s="180">
        <f t="shared" si="14"/>
        <v>982</v>
      </c>
      <c r="J68" s="181">
        <f t="shared" si="15"/>
        <v>1.5837687891103801E-2</v>
      </c>
      <c r="K68" s="180">
        <f t="shared" si="11"/>
        <v>1442</v>
      </c>
    </row>
    <row r="69" spans="2:11" x14ac:dyDescent="0.2">
      <c r="B69" s="182" t="s">
        <v>234</v>
      </c>
      <c r="C69" s="180">
        <v>1237</v>
      </c>
      <c r="D69" s="180">
        <v>491</v>
      </c>
      <c r="E69" s="180">
        <f t="shared" si="12"/>
        <v>1728</v>
      </c>
      <c r="F69" s="181">
        <f t="shared" si="13"/>
        <v>6.6707844348363188E-2</v>
      </c>
      <c r="G69" s="180">
        <v>4014</v>
      </c>
      <c r="H69" s="180">
        <v>284</v>
      </c>
      <c r="I69" s="180">
        <f t="shared" si="14"/>
        <v>4298</v>
      </c>
      <c r="J69" s="181">
        <f t="shared" si="15"/>
        <v>6.9318108509128437E-2</v>
      </c>
      <c r="K69" s="180">
        <f t="shared" si="11"/>
        <v>6026</v>
      </c>
    </row>
    <row r="70" spans="2:11" x14ac:dyDescent="0.2">
      <c r="B70" s="182" t="s">
        <v>235</v>
      </c>
      <c r="C70" s="180">
        <v>202</v>
      </c>
      <c r="D70" s="180">
        <v>63</v>
      </c>
      <c r="E70" s="180">
        <f t="shared" si="12"/>
        <v>265</v>
      </c>
      <c r="F70" s="181">
        <f t="shared" si="13"/>
        <v>1.0230080296479309E-2</v>
      </c>
      <c r="G70" s="180">
        <v>701</v>
      </c>
      <c r="H70" s="180">
        <v>14</v>
      </c>
      <c r="I70" s="180">
        <f t="shared" si="14"/>
        <v>715</v>
      </c>
      <c r="J70" s="181">
        <f t="shared" si="15"/>
        <v>1.1531514095864783E-2</v>
      </c>
      <c r="K70" s="180">
        <f t="shared" si="11"/>
        <v>980</v>
      </c>
    </row>
    <row r="71" spans="2:11" x14ac:dyDescent="0.2">
      <c r="B71" s="182" t="s">
        <v>236</v>
      </c>
      <c r="C71" s="180">
        <v>298</v>
      </c>
      <c r="D71" s="180">
        <v>79</v>
      </c>
      <c r="E71" s="180">
        <f t="shared" si="12"/>
        <v>377</v>
      </c>
      <c r="F71" s="181">
        <f t="shared" si="13"/>
        <v>1.4553736874613959E-2</v>
      </c>
      <c r="G71" s="180">
        <v>424</v>
      </c>
      <c r="H71" s="180">
        <v>29</v>
      </c>
      <c r="I71" s="180">
        <f t="shared" si="14"/>
        <v>453</v>
      </c>
      <c r="J71" s="181">
        <f t="shared" si="15"/>
        <v>7.3059802593381075E-3</v>
      </c>
      <c r="K71" s="180">
        <f t="shared" si="11"/>
        <v>830</v>
      </c>
    </row>
    <row r="72" spans="2:11" x14ac:dyDescent="0.2">
      <c r="B72" s="182" t="s">
        <v>237</v>
      </c>
      <c r="C72" s="180">
        <v>781</v>
      </c>
      <c r="D72" s="180">
        <v>317</v>
      </c>
      <c r="E72" s="180">
        <f t="shared" si="12"/>
        <v>1098</v>
      </c>
      <c r="F72" s="181">
        <f t="shared" si="13"/>
        <v>4.2387276096355772E-2</v>
      </c>
      <c r="G72" s="180">
        <v>2506</v>
      </c>
      <c r="H72" s="180">
        <v>146</v>
      </c>
      <c r="I72" s="180">
        <f t="shared" si="14"/>
        <v>2652</v>
      </c>
      <c r="J72" s="181">
        <f t="shared" si="15"/>
        <v>4.277143410102574E-2</v>
      </c>
      <c r="K72" s="180">
        <f t="shared" si="11"/>
        <v>3750</v>
      </c>
    </row>
    <row r="73" spans="2:11" x14ac:dyDescent="0.2">
      <c r="B73" s="182" t="s">
        <v>238</v>
      </c>
      <c r="C73" s="180">
        <v>221</v>
      </c>
      <c r="D73" s="180">
        <v>75</v>
      </c>
      <c r="E73" s="180">
        <f t="shared" si="12"/>
        <v>296</v>
      </c>
      <c r="F73" s="181">
        <f t="shared" si="13"/>
        <v>1.1426806670784434E-2</v>
      </c>
      <c r="G73" s="180">
        <v>514</v>
      </c>
      <c r="H73" s="180">
        <v>44</v>
      </c>
      <c r="I73" s="180">
        <f t="shared" si="14"/>
        <v>558</v>
      </c>
      <c r="J73" s="181">
        <f t="shared" si="15"/>
        <v>8.9994193922972709E-3</v>
      </c>
      <c r="K73" s="180">
        <f t="shared" si="11"/>
        <v>854</v>
      </c>
    </row>
    <row r="74" spans="2:11" x14ac:dyDescent="0.2">
      <c r="B74" s="182" t="s">
        <v>239</v>
      </c>
      <c r="C74" s="180">
        <v>411</v>
      </c>
      <c r="D74" s="180">
        <v>136</v>
      </c>
      <c r="E74" s="180">
        <f t="shared" si="12"/>
        <v>547</v>
      </c>
      <c r="F74" s="181">
        <f t="shared" si="13"/>
        <v>2.1116429894996912E-2</v>
      </c>
      <c r="G74" s="180">
        <v>1266</v>
      </c>
      <c r="H74" s="180">
        <v>64</v>
      </c>
      <c r="I74" s="180">
        <f t="shared" si="14"/>
        <v>1330</v>
      </c>
      <c r="J74" s="181">
        <f t="shared" si="15"/>
        <v>2.1450229017482742E-2</v>
      </c>
      <c r="K74" s="180">
        <f t="shared" si="11"/>
        <v>1877</v>
      </c>
    </row>
    <row r="75" spans="2:11" x14ac:dyDescent="0.2">
      <c r="B75" s="182" t="s">
        <v>240</v>
      </c>
      <c r="C75" s="180">
        <v>607</v>
      </c>
      <c r="D75" s="180">
        <v>206</v>
      </c>
      <c r="E75" s="180">
        <f t="shared" si="12"/>
        <v>813</v>
      </c>
      <c r="F75" s="181">
        <f t="shared" si="13"/>
        <v>3.1385114268066706E-2</v>
      </c>
      <c r="G75" s="180">
        <v>1637</v>
      </c>
      <c r="H75" s="180">
        <v>107</v>
      </c>
      <c r="I75" s="180">
        <f t="shared" si="14"/>
        <v>1744</v>
      </c>
      <c r="J75" s="181">
        <f t="shared" si="15"/>
        <v>2.8127217598864589E-2</v>
      </c>
      <c r="K75" s="180">
        <f t="shared" si="11"/>
        <v>2557</v>
      </c>
    </row>
    <row r="76" spans="2:11" x14ac:dyDescent="0.2">
      <c r="B76" s="182" t="s">
        <v>241</v>
      </c>
      <c r="C76" s="180">
        <v>225</v>
      </c>
      <c r="D76" s="180">
        <v>73</v>
      </c>
      <c r="E76" s="180">
        <f t="shared" si="12"/>
        <v>298</v>
      </c>
      <c r="F76" s="181">
        <f t="shared" si="13"/>
        <v>1.1504014823965411E-2</v>
      </c>
      <c r="G76" s="180">
        <v>759</v>
      </c>
      <c r="H76" s="180">
        <v>53</v>
      </c>
      <c r="I76" s="180">
        <f t="shared" si="14"/>
        <v>812</v>
      </c>
      <c r="J76" s="181">
        <f t="shared" si="15"/>
        <v>1.3095929294884201E-2</v>
      </c>
      <c r="K76" s="180">
        <f t="shared" si="11"/>
        <v>1110</v>
      </c>
    </row>
    <row r="77" spans="2:11" x14ac:dyDescent="0.2">
      <c r="B77" s="182" t="s">
        <v>242</v>
      </c>
      <c r="C77" s="180">
        <v>383</v>
      </c>
      <c r="D77" s="180">
        <v>136</v>
      </c>
      <c r="E77" s="180">
        <f t="shared" si="12"/>
        <v>519</v>
      </c>
      <c r="F77" s="181">
        <f t="shared" si="13"/>
        <v>2.0035515750463247E-2</v>
      </c>
      <c r="G77" s="180">
        <v>1000</v>
      </c>
      <c r="H77" s="180">
        <v>65</v>
      </c>
      <c r="I77" s="180">
        <f t="shared" si="14"/>
        <v>1065</v>
      </c>
      <c r="J77" s="181">
        <f t="shared" si="15"/>
        <v>1.7176311205728663E-2</v>
      </c>
      <c r="K77" s="180">
        <f t="shared" si="11"/>
        <v>1584</v>
      </c>
    </row>
    <row r="78" spans="2:11" x14ac:dyDescent="0.2">
      <c r="B78" s="182" t="s">
        <v>243</v>
      </c>
      <c r="C78" s="180">
        <v>1405</v>
      </c>
      <c r="D78" s="180">
        <v>465</v>
      </c>
      <c r="E78" s="180">
        <f t="shared" si="12"/>
        <v>1870</v>
      </c>
      <c r="F78" s="181">
        <f t="shared" si="13"/>
        <v>7.2189623224212476E-2</v>
      </c>
      <c r="G78" s="180">
        <v>4872</v>
      </c>
      <c r="H78" s="180">
        <v>286</v>
      </c>
      <c r="I78" s="180">
        <f t="shared" si="14"/>
        <v>5158</v>
      </c>
      <c r="J78" s="181">
        <f t="shared" si="15"/>
        <v>8.3188181407651121E-2</v>
      </c>
      <c r="K78" s="180">
        <f t="shared" si="11"/>
        <v>7028</v>
      </c>
    </row>
    <row r="79" spans="2:11" x14ac:dyDescent="0.2">
      <c r="B79" s="182" t="s">
        <v>244</v>
      </c>
      <c r="C79" s="180">
        <v>322</v>
      </c>
      <c r="D79" s="180">
        <v>130</v>
      </c>
      <c r="E79" s="180">
        <f t="shared" si="12"/>
        <v>452</v>
      </c>
      <c r="F79" s="181">
        <f t="shared" si="13"/>
        <v>1.7449042618900557E-2</v>
      </c>
      <c r="G79" s="180">
        <v>1315</v>
      </c>
      <c r="H79" s="180">
        <v>95</v>
      </c>
      <c r="I79" s="180">
        <f t="shared" si="14"/>
        <v>1410</v>
      </c>
      <c r="J79" s="181">
        <f t="shared" si="15"/>
        <v>2.2740468356880202E-2</v>
      </c>
      <c r="K79" s="180">
        <f t="shared" si="11"/>
        <v>1862</v>
      </c>
    </row>
    <row r="80" spans="2:11" x14ac:dyDescent="0.2">
      <c r="B80" s="182" t="s">
        <v>245</v>
      </c>
      <c r="C80" s="180">
        <v>269</v>
      </c>
      <c r="D80" s="180">
        <v>95</v>
      </c>
      <c r="E80" s="180">
        <f t="shared" si="12"/>
        <v>364</v>
      </c>
      <c r="F80" s="181">
        <f t="shared" si="13"/>
        <v>1.4051883878937617E-2</v>
      </c>
      <c r="G80" s="180">
        <v>985</v>
      </c>
      <c r="H80" s="180">
        <v>30</v>
      </c>
      <c r="I80" s="180">
        <f t="shared" si="14"/>
        <v>1015</v>
      </c>
      <c r="J80" s="181">
        <f t="shared" si="15"/>
        <v>1.6369911618605251E-2</v>
      </c>
      <c r="K80" s="180">
        <f t="shared" si="11"/>
        <v>1379</v>
      </c>
    </row>
    <row r="81" spans="2:11" x14ac:dyDescent="0.2">
      <c r="B81" s="182" t="s">
        <v>246</v>
      </c>
      <c r="C81" s="180">
        <v>233</v>
      </c>
      <c r="D81" s="180">
        <v>85</v>
      </c>
      <c r="E81" s="180">
        <f t="shared" si="12"/>
        <v>318</v>
      </c>
      <c r="F81" s="181">
        <f t="shared" si="13"/>
        <v>1.227609635577517E-2</v>
      </c>
      <c r="G81" s="180">
        <v>675</v>
      </c>
      <c r="H81" s="180">
        <v>25</v>
      </c>
      <c r="I81" s="180">
        <f t="shared" si="14"/>
        <v>700</v>
      </c>
      <c r="J81" s="181">
        <f t="shared" si="15"/>
        <v>1.128959421972776E-2</v>
      </c>
      <c r="K81" s="180">
        <f t="shared" si="11"/>
        <v>1018</v>
      </c>
    </row>
    <row r="82" spans="2:11" x14ac:dyDescent="0.2">
      <c r="B82" s="182" t="s">
        <v>247</v>
      </c>
      <c r="C82" s="180">
        <v>127</v>
      </c>
      <c r="D82" s="180">
        <v>30</v>
      </c>
      <c r="E82" s="180">
        <f t="shared" si="12"/>
        <v>157</v>
      </c>
      <c r="F82" s="181">
        <f t="shared" si="13"/>
        <v>6.0608400247066088E-3</v>
      </c>
      <c r="G82" s="180">
        <v>378</v>
      </c>
      <c r="H82" s="180">
        <v>11</v>
      </c>
      <c r="I82" s="180">
        <f t="shared" si="14"/>
        <v>389</v>
      </c>
      <c r="J82" s="181">
        <f t="shared" si="15"/>
        <v>6.2737887878201405E-3</v>
      </c>
      <c r="K82" s="180">
        <f t="shared" si="11"/>
        <v>546</v>
      </c>
    </row>
    <row r="83" spans="2:11" x14ac:dyDescent="0.2">
      <c r="B83" s="182" t="s">
        <v>248</v>
      </c>
      <c r="C83" s="180">
        <v>1341</v>
      </c>
      <c r="D83" s="180">
        <v>386</v>
      </c>
      <c r="E83" s="180">
        <f t="shared" si="12"/>
        <v>1727</v>
      </c>
      <c r="F83" s="181">
        <f t="shared" si="13"/>
        <v>6.6669240271772692E-2</v>
      </c>
      <c r="G83" s="180">
        <v>3906</v>
      </c>
      <c r="H83" s="180">
        <v>182</v>
      </c>
      <c r="I83" s="180">
        <f t="shared" si="14"/>
        <v>4088</v>
      </c>
      <c r="J83" s="181">
        <f t="shared" si="15"/>
        <v>6.5931230243210112E-2</v>
      </c>
      <c r="K83" s="180">
        <f t="shared" si="11"/>
        <v>5815</v>
      </c>
    </row>
    <row r="84" spans="2:11" x14ac:dyDescent="0.2">
      <c r="B84" s="182" t="s">
        <v>249</v>
      </c>
      <c r="C84" s="180">
        <v>371</v>
      </c>
      <c r="D84" s="180">
        <v>128</v>
      </c>
      <c r="E84" s="180">
        <f t="shared" si="12"/>
        <v>499</v>
      </c>
      <c r="F84" s="181">
        <f t="shared" si="13"/>
        <v>1.9263434218653491E-2</v>
      </c>
      <c r="G84" s="180">
        <v>1140</v>
      </c>
      <c r="H84" s="180">
        <v>73</v>
      </c>
      <c r="I84" s="180">
        <f t="shared" si="14"/>
        <v>1213</v>
      </c>
      <c r="J84" s="181">
        <f t="shared" si="15"/>
        <v>1.956325398361396E-2</v>
      </c>
      <c r="K84" s="180">
        <f t="shared" si="11"/>
        <v>1712</v>
      </c>
    </row>
    <row r="85" spans="2:11" x14ac:dyDescent="0.2">
      <c r="B85" s="182" t="s">
        <v>250</v>
      </c>
      <c r="C85" s="180">
        <v>112</v>
      </c>
      <c r="D85" s="180">
        <v>34</v>
      </c>
      <c r="E85" s="180">
        <f t="shared" si="12"/>
        <v>146</v>
      </c>
      <c r="F85" s="181">
        <f t="shared" si="13"/>
        <v>5.6361951822112418E-3</v>
      </c>
      <c r="G85" s="180">
        <v>298</v>
      </c>
      <c r="H85" s="180">
        <v>10</v>
      </c>
      <c r="I85" s="180">
        <f t="shared" si="14"/>
        <v>308</v>
      </c>
      <c r="J85" s="181">
        <f t="shared" si="15"/>
        <v>4.9674214566802141E-3</v>
      </c>
      <c r="K85" s="180">
        <f t="shared" si="11"/>
        <v>454</v>
      </c>
    </row>
    <row r="86" spans="2:11" x14ac:dyDescent="0.2">
      <c r="B86" s="182" t="s">
        <v>64</v>
      </c>
      <c r="C86" s="180">
        <f t="shared" ref="C86:H86" si="16">SUM(C53:C85)</f>
        <v>19192</v>
      </c>
      <c r="D86" s="180">
        <f t="shared" si="16"/>
        <v>6712</v>
      </c>
      <c r="E86" s="182">
        <f t="shared" ref="E86" si="17">C86+D86</f>
        <v>25904</v>
      </c>
      <c r="F86" s="181">
        <f t="shared" ref="F86" si="18">E86/$E$86</f>
        <v>1</v>
      </c>
      <c r="G86" s="180">
        <f t="shared" si="16"/>
        <v>58224</v>
      </c>
      <c r="H86" s="180">
        <f t="shared" si="16"/>
        <v>3780</v>
      </c>
      <c r="I86" s="182">
        <f t="shared" ref="I86" si="19">G86+H86</f>
        <v>62004</v>
      </c>
      <c r="J86" s="181">
        <f t="shared" ref="J86" si="20">I86/$I$86</f>
        <v>1</v>
      </c>
      <c r="K86" s="182">
        <f t="shared" ref="K86:K87" si="21">E86+I86</f>
        <v>87908</v>
      </c>
    </row>
    <row r="87" spans="2:11" ht="24" x14ac:dyDescent="0.2">
      <c r="B87" s="194" t="s">
        <v>82</v>
      </c>
      <c r="C87" s="195">
        <f>+C86/$K$86</f>
        <v>0.21831915184056058</v>
      </c>
      <c r="D87" s="195">
        <f>+D86/$K$86</f>
        <v>7.6352550393593302E-2</v>
      </c>
      <c r="E87" s="196">
        <f>C87+D87</f>
        <v>0.2946717022341539</v>
      </c>
      <c r="F87" s="195"/>
      <c r="G87" s="195">
        <f>+G86/$K$86</f>
        <v>0.66232879828912039</v>
      </c>
      <c r="H87" s="195">
        <f>+H86/$K$86</f>
        <v>4.2999499476725669E-2</v>
      </c>
      <c r="I87" s="196">
        <f>G87+H87</f>
        <v>0.70532829776584605</v>
      </c>
      <c r="J87" s="195"/>
      <c r="K87" s="196">
        <f t="shared" si="21"/>
        <v>1</v>
      </c>
    </row>
    <row r="88" spans="2:11" x14ac:dyDescent="0.2">
      <c r="B88" s="187" t="s">
        <v>147</v>
      </c>
    </row>
    <row r="89" spans="2:11" x14ac:dyDescent="0.2">
      <c r="B89" s="187" t="s">
        <v>148</v>
      </c>
    </row>
  </sheetData>
  <mergeCells count="10">
    <mergeCell ref="B6:K6"/>
    <mergeCell ref="B5:K5"/>
    <mergeCell ref="B47:K47"/>
    <mergeCell ref="B48:K48"/>
    <mergeCell ref="B50:K50"/>
    <mergeCell ref="B51:B52"/>
    <mergeCell ref="C51:K51"/>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P83"/>
  <sheetViews>
    <sheetView showGridLines="0" zoomScaleNormal="100" workbookViewId="0"/>
  </sheetViews>
  <sheetFormatPr baseColWidth="10" defaultRowHeight="12" x14ac:dyDescent="0.2"/>
  <cols>
    <col min="1" max="1" width="6" style="188" customWidth="1"/>
    <col min="2" max="2" width="18.140625" style="188" customWidth="1"/>
    <col min="3" max="3" width="7.85546875" style="188" bestFit="1" customWidth="1"/>
    <col min="4" max="4" width="7.28515625" style="188" bestFit="1" customWidth="1"/>
    <col min="5" max="6" width="7.28515625" style="188" customWidth="1"/>
    <col min="7" max="8" width="7.28515625" style="188" bestFit="1" customWidth="1"/>
    <col min="9" max="11" width="7.28515625" style="188" customWidth="1"/>
    <col min="12" max="12" width="9.7109375" style="188" customWidth="1"/>
    <col min="13" max="251" width="11.42578125" style="188"/>
    <col min="252" max="252" width="18.140625" style="188" customWidth="1"/>
    <col min="253" max="253" width="7.85546875" style="188" bestFit="1" customWidth="1"/>
    <col min="254" max="254" width="7.28515625" style="188" bestFit="1" customWidth="1"/>
    <col min="255" max="256" width="7.28515625" style="188" customWidth="1"/>
    <col min="257" max="258" width="7.28515625" style="188" bestFit="1" customWidth="1"/>
    <col min="259" max="261" width="7.28515625" style="188" customWidth="1"/>
    <col min="262" max="267" width="0" style="188" hidden="1" customWidth="1"/>
    <col min="268" max="268" width="9.7109375" style="188" customWidth="1"/>
    <col min="269" max="507" width="11.42578125" style="188"/>
    <col min="508" max="508" width="18.140625" style="188" customWidth="1"/>
    <col min="509" max="509" width="7.85546875" style="188" bestFit="1" customWidth="1"/>
    <col min="510" max="510" width="7.28515625" style="188" bestFit="1" customWidth="1"/>
    <col min="511" max="512" width="7.28515625" style="188" customWidth="1"/>
    <col min="513" max="514" width="7.28515625" style="188" bestFit="1" customWidth="1"/>
    <col min="515" max="517" width="7.28515625" style="188" customWidth="1"/>
    <col min="518" max="523" width="0" style="188" hidden="1" customWidth="1"/>
    <col min="524" max="524" width="9.7109375" style="188" customWidth="1"/>
    <col min="525" max="763" width="11.42578125" style="188"/>
    <col min="764" max="764" width="18.140625" style="188" customWidth="1"/>
    <col min="765" max="765" width="7.85546875" style="188" bestFit="1" customWidth="1"/>
    <col min="766" max="766" width="7.28515625" style="188" bestFit="1" customWidth="1"/>
    <col min="767" max="768" width="7.28515625" style="188" customWidth="1"/>
    <col min="769" max="770" width="7.28515625" style="188" bestFit="1" customWidth="1"/>
    <col min="771" max="773" width="7.28515625" style="188" customWidth="1"/>
    <col min="774" max="779" width="0" style="188" hidden="1" customWidth="1"/>
    <col min="780" max="780" width="9.7109375" style="188" customWidth="1"/>
    <col min="781" max="1019" width="11.42578125" style="188"/>
    <col min="1020" max="1020" width="18.140625" style="188" customWidth="1"/>
    <col min="1021" max="1021" width="7.85546875" style="188" bestFit="1" customWidth="1"/>
    <col min="1022" max="1022" width="7.28515625" style="188" bestFit="1" customWidth="1"/>
    <col min="1023" max="1024" width="7.28515625" style="188" customWidth="1"/>
    <col min="1025" max="1026" width="7.28515625" style="188" bestFit="1" customWidth="1"/>
    <col min="1027" max="1029" width="7.28515625" style="188" customWidth="1"/>
    <col min="1030" max="1035" width="0" style="188" hidden="1" customWidth="1"/>
    <col min="1036" max="1036" width="9.7109375" style="188" customWidth="1"/>
    <col min="1037" max="1275" width="11.42578125" style="188"/>
    <col min="1276" max="1276" width="18.140625" style="188" customWidth="1"/>
    <col min="1277" max="1277" width="7.85546875" style="188" bestFit="1" customWidth="1"/>
    <col min="1278" max="1278" width="7.28515625" style="188" bestFit="1" customWidth="1"/>
    <col min="1279" max="1280" width="7.28515625" style="188" customWidth="1"/>
    <col min="1281" max="1282" width="7.28515625" style="188" bestFit="1" customWidth="1"/>
    <col min="1283" max="1285" width="7.28515625" style="188" customWidth="1"/>
    <col min="1286" max="1291" width="0" style="188" hidden="1" customWidth="1"/>
    <col min="1292" max="1292" width="9.7109375" style="188" customWidth="1"/>
    <col min="1293" max="1531" width="11.42578125" style="188"/>
    <col min="1532" max="1532" width="18.140625" style="188" customWidth="1"/>
    <col min="1533" max="1533" width="7.85546875" style="188" bestFit="1" customWidth="1"/>
    <col min="1534" max="1534" width="7.28515625" style="188" bestFit="1" customWidth="1"/>
    <col min="1535" max="1536" width="7.28515625" style="188" customWidth="1"/>
    <col min="1537" max="1538" width="7.28515625" style="188" bestFit="1" customWidth="1"/>
    <col min="1539" max="1541" width="7.28515625" style="188" customWidth="1"/>
    <col min="1542" max="1547" width="0" style="188" hidden="1" customWidth="1"/>
    <col min="1548" max="1548" width="9.7109375" style="188" customWidth="1"/>
    <col min="1549" max="1787" width="11.42578125" style="188"/>
    <col min="1788" max="1788" width="18.140625" style="188" customWidth="1"/>
    <col min="1789" max="1789" width="7.85546875" style="188" bestFit="1" customWidth="1"/>
    <col min="1790" max="1790" width="7.28515625" style="188" bestFit="1" customWidth="1"/>
    <col min="1791" max="1792" width="7.28515625" style="188" customWidth="1"/>
    <col min="1793" max="1794" width="7.28515625" style="188" bestFit="1" customWidth="1"/>
    <col min="1795" max="1797" width="7.28515625" style="188" customWidth="1"/>
    <col min="1798" max="1803" width="0" style="188" hidden="1" customWidth="1"/>
    <col min="1804" max="1804" width="9.7109375" style="188" customWidth="1"/>
    <col min="1805" max="2043" width="11.42578125" style="188"/>
    <col min="2044" max="2044" width="18.140625" style="188" customWidth="1"/>
    <col min="2045" max="2045" width="7.85546875" style="188" bestFit="1" customWidth="1"/>
    <col min="2046" max="2046" width="7.28515625" style="188" bestFit="1" customWidth="1"/>
    <col min="2047" max="2048" width="7.28515625" style="188" customWidth="1"/>
    <col min="2049" max="2050" width="7.28515625" style="188" bestFit="1" customWidth="1"/>
    <col min="2051" max="2053" width="7.28515625" style="188" customWidth="1"/>
    <col min="2054" max="2059" width="0" style="188" hidden="1" customWidth="1"/>
    <col min="2060" max="2060" width="9.7109375" style="188" customWidth="1"/>
    <col min="2061" max="2299" width="11.42578125" style="188"/>
    <col min="2300" max="2300" width="18.140625" style="188" customWidth="1"/>
    <col min="2301" max="2301" width="7.85546875" style="188" bestFit="1" customWidth="1"/>
    <col min="2302" max="2302" width="7.28515625" style="188" bestFit="1" customWidth="1"/>
    <col min="2303" max="2304" width="7.28515625" style="188" customWidth="1"/>
    <col min="2305" max="2306" width="7.28515625" style="188" bestFit="1" customWidth="1"/>
    <col min="2307" max="2309" width="7.28515625" style="188" customWidth="1"/>
    <col min="2310" max="2315" width="0" style="188" hidden="1" customWidth="1"/>
    <col min="2316" max="2316" width="9.7109375" style="188" customWidth="1"/>
    <col min="2317" max="2555" width="11.42578125" style="188"/>
    <col min="2556" max="2556" width="18.140625" style="188" customWidth="1"/>
    <col min="2557" max="2557" width="7.85546875" style="188" bestFit="1" customWidth="1"/>
    <col min="2558" max="2558" width="7.28515625" style="188" bestFit="1" customWidth="1"/>
    <col min="2559" max="2560" width="7.28515625" style="188" customWidth="1"/>
    <col min="2561" max="2562" width="7.28515625" style="188" bestFit="1" customWidth="1"/>
    <col min="2563" max="2565" width="7.28515625" style="188" customWidth="1"/>
    <col min="2566" max="2571" width="0" style="188" hidden="1" customWidth="1"/>
    <col min="2572" max="2572" width="9.7109375" style="188" customWidth="1"/>
    <col min="2573" max="2811" width="11.42578125" style="188"/>
    <col min="2812" max="2812" width="18.140625" style="188" customWidth="1"/>
    <col min="2813" max="2813" width="7.85546875" style="188" bestFit="1" customWidth="1"/>
    <col min="2814" max="2814" width="7.28515625" style="188" bestFit="1" customWidth="1"/>
    <col min="2815" max="2816" width="7.28515625" style="188" customWidth="1"/>
    <col min="2817" max="2818" width="7.28515625" style="188" bestFit="1" customWidth="1"/>
    <col min="2819" max="2821" width="7.28515625" style="188" customWidth="1"/>
    <col min="2822" max="2827" width="0" style="188" hidden="1" customWidth="1"/>
    <col min="2828" max="2828" width="9.7109375" style="188" customWidth="1"/>
    <col min="2829" max="3067" width="11.42578125" style="188"/>
    <col min="3068" max="3068" width="18.140625" style="188" customWidth="1"/>
    <col min="3069" max="3069" width="7.85546875" style="188" bestFit="1" customWidth="1"/>
    <col min="3070" max="3070" width="7.28515625" style="188" bestFit="1" customWidth="1"/>
    <col min="3071" max="3072" width="7.28515625" style="188" customWidth="1"/>
    <col min="3073" max="3074" width="7.28515625" style="188" bestFit="1" customWidth="1"/>
    <col min="3075" max="3077" width="7.28515625" style="188" customWidth="1"/>
    <col min="3078" max="3083" width="0" style="188" hidden="1" customWidth="1"/>
    <col min="3084" max="3084" width="9.7109375" style="188" customWidth="1"/>
    <col min="3085" max="3323" width="11.42578125" style="188"/>
    <col min="3324" max="3324" width="18.140625" style="188" customWidth="1"/>
    <col min="3325" max="3325" width="7.85546875" style="188" bestFit="1" customWidth="1"/>
    <col min="3326" max="3326" width="7.28515625" style="188" bestFit="1" customWidth="1"/>
    <col min="3327" max="3328" width="7.28515625" style="188" customWidth="1"/>
    <col min="3329" max="3330" width="7.28515625" style="188" bestFit="1" customWidth="1"/>
    <col min="3331" max="3333" width="7.28515625" style="188" customWidth="1"/>
    <col min="3334" max="3339" width="0" style="188" hidden="1" customWidth="1"/>
    <col min="3340" max="3340" width="9.7109375" style="188" customWidth="1"/>
    <col min="3341" max="3579" width="11.42578125" style="188"/>
    <col min="3580" max="3580" width="18.140625" style="188" customWidth="1"/>
    <col min="3581" max="3581" width="7.85546875" style="188" bestFit="1" customWidth="1"/>
    <col min="3582" max="3582" width="7.28515625" style="188" bestFit="1" customWidth="1"/>
    <col min="3583" max="3584" width="7.28515625" style="188" customWidth="1"/>
    <col min="3585" max="3586" width="7.28515625" style="188" bestFit="1" customWidth="1"/>
    <col min="3587" max="3589" width="7.28515625" style="188" customWidth="1"/>
    <col min="3590" max="3595" width="0" style="188" hidden="1" customWidth="1"/>
    <col min="3596" max="3596" width="9.7109375" style="188" customWidth="1"/>
    <col min="3597" max="3835" width="11.42578125" style="188"/>
    <col min="3836" max="3836" width="18.140625" style="188" customWidth="1"/>
    <col min="3837" max="3837" width="7.85546875" style="188" bestFit="1" customWidth="1"/>
    <col min="3838" max="3838" width="7.28515625" style="188" bestFit="1" customWidth="1"/>
    <col min="3839" max="3840" width="7.28515625" style="188" customWidth="1"/>
    <col min="3841" max="3842" width="7.28515625" style="188" bestFit="1" customWidth="1"/>
    <col min="3843" max="3845" width="7.28515625" style="188" customWidth="1"/>
    <col min="3846" max="3851" width="0" style="188" hidden="1" customWidth="1"/>
    <col min="3852" max="3852" width="9.7109375" style="188" customWidth="1"/>
    <col min="3853" max="4091" width="11.42578125" style="188"/>
    <col min="4092" max="4092" width="18.140625" style="188" customWidth="1"/>
    <col min="4093" max="4093" width="7.85546875" style="188" bestFit="1" customWidth="1"/>
    <col min="4094" max="4094" width="7.28515625" style="188" bestFit="1" customWidth="1"/>
    <col min="4095" max="4096" width="7.28515625" style="188" customWidth="1"/>
    <col min="4097" max="4098" width="7.28515625" style="188" bestFit="1" customWidth="1"/>
    <col min="4099" max="4101" width="7.28515625" style="188" customWidth="1"/>
    <col min="4102" max="4107" width="0" style="188" hidden="1" customWidth="1"/>
    <col min="4108" max="4108" width="9.7109375" style="188" customWidth="1"/>
    <col min="4109" max="4347" width="11.42578125" style="188"/>
    <col min="4348" max="4348" width="18.140625" style="188" customWidth="1"/>
    <col min="4349" max="4349" width="7.85546875" style="188" bestFit="1" customWidth="1"/>
    <col min="4350" max="4350" width="7.28515625" style="188" bestFit="1" customWidth="1"/>
    <col min="4351" max="4352" width="7.28515625" style="188" customWidth="1"/>
    <col min="4353" max="4354" width="7.28515625" style="188" bestFit="1" customWidth="1"/>
    <col min="4355" max="4357" width="7.28515625" style="188" customWidth="1"/>
    <col min="4358" max="4363" width="0" style="188" hidden="1" customWidth="1"/>
    <col min="4364" max="4364" width="9.7109375" style="188" customWidth="1"/>
    <col min="4365" max="4603" width="11.42578125" style="188"/>
    <col min="4604" max="4604" width="18.140625" style="188" customWidth="1"/>
    <col min="4605" max="4605" width="7.85546875" style="188" bestFit="1" customWidth="1"/>
    <col min="4606" max="4606" width="7.28515625" style="188" bestFit="1" customWidth="1"/>
    <col min="4607" max="4608" width="7.28515625" style="188" customWidth="1"/>
    <col min="4609" max="4610" width="7.28515625" style="188" bestFit="1" customWidth="1"/>
    <col min="4611" max="4613" width="7.28515625" style="188" customWidth="1"/>
    <col min="4614" max="4619" width="0" style="188" hidden="1" customWidth="1"/>
    <col min="4620" max="4620" width="9.7109375" style="188" customWidth="1"/>
    <col min="4621" max="4859" width="11.42578125" style="188"/>
    <col min="4860" max="4860" width="18.140625" style="188" customWidth="1"/>
    <col min="4861" max="4861" width="7.85546875" style="188" bestFit="1" customWidth="1"/>
    <col min="4862" max="4862" width="7.28515625" style="188" bestFit="1" customWidth="1"/>
    <col min="4863" max="4864" width="7.28515625" style="188" customWidth="1"/>
    <col min="4865" max="4866" width="7.28515625" style="188" bestFit="1" customWidth="1"/>
    <col min="4867" max="4869" width="7.28515625" style="188" customWidth="1"/>
    <col min="4870" max="4875" width="0" style="188" hidden="1" customWidth="1"/>
    <col min="4876" max="4876" width="9.7109375" style="188" customWidth="1"/>
    <col min="4877" max="5115" width="11.42578125" style="188"/>
    <col min="5116" max="5116" width="18.140625" style="188" customWidth="1"/>
    <col min="5117" max="5117" width="7.85546875" style="188" bestFit="1" customWidth="1"/>
    <col min="5118" max="5118" width="7.28515625" style="188" bestFit="1" customWidth="1"/>
    <col min="5119" max="5120" width="7.28515625" style="188" customWidth="1"/>
    <col min="5121" max="5122" width="7.28515625" style="188" bestFit="1" customWidth="1"/>
    <col min="5123" max="5125" width="7.28515625" style="188" customWidth="1"/>
    <col min="5126" max="5131" width="0" style="188" hidden="1" customWidth="1"/>
    <col min="5132" max="5132" width="9.7109375" style="188" customWidth="1"/>
    <col min="5133" max="5371" width="11.42578125" style="188"/>
    <col min="5372" max="5372" width="18.140625" style="188" customWidth="1"/>
    <col min="5373" max="5373" width="7.85546875" style="188" bestFit="1" customWidth="1"/>
    <col min="5374" max="5374" width="7.28515625" style="188" bestFit="1" customWidth="1"/>
    <col min="5375" max="5376" width="7.28515625" style="188" customWidth="1"/>
    <col min="5377" max="5378" width="7.28515625" style="188" bestFit="1" customWidth="1"/>
    <col min="5379" max="5381" width="7.28515625" style="188" customWidth="1"/>
    <col min="5382" max="5387" width="0" style="188" hidden="1" customWidth="1"/>
    <col min="5388" max="5388" width="9.7109375" style="188" customWidth="1"/>
    <col min="5389" max="5627" width="11.42578125" style="188"/>
    <col min="5628" max="5628" width="18.140625" style="188" customWidth="1"/>
    <col min="5629" max="5629" width="7.85546875" style="188" bestFit="1" customWidth="1"/>
    <col min="5630" max="5630" width="7.28515625" style="188" bestFit="1" customWidth="1"/>
    <col min="5631" max="5632" width="7.28515625" style="188" customWidth="1"/>
    <col min="5633" max="5634" width="7.28515625" style="188" bestFit="1" customWidth="1"/>
    <col min="5635" max="5637" width="7.28515625" style="188" customWidth="1"/>
    <col min="5638" max="5643" width="0" style="188" hidden="1" customWidth="1"/>
    <col min="5644" max="5644" width="9.7109375" style="188" customWidth="1"/>
    <col min="5645" max="5883" width="11.42578125" style="188"/>
    <col min="5884" max="5884" width="18.140625" style="188" customWidth="1"/>
    <col min="5885" max="5885" width="7.85546875" style="188" bestFit="1" customWidth="1"/>
    <col min="5886" max="5886" width="7.28515625" style="188" bestFit="1" customWidth="1"/>
    <col min="5887" max="5888" width="7.28515625" style="188" customWidth="1"/>
    <col min="5889" max="5890" width="7.28515625" style="188" bestFit="1" customWidth="1"/>
    <col min="5891" max="5893" width="7.28515625" style="188" customWidth="1"/>
    <col min="5894" max="5899" width="0" style="188" hidden="1" customWidth="1"/>
    <col min="5900" max="5900" width="9.7109375" style="188" customWidth="1"/>
    <col min="5901" max="6139" width="11.42578125" style="188"/>
    <col min="6140" max="6140" width="18.140625" style="188" customWidth="1"/>
    <col min="6141" max="6141" width="7.85546875" style="188" bestFit="1" customWidth="1"/>
    <col min="6142" max="6142" width="7.28515625" style="188" bestFit="1" customWidth="1"/>
    <col min="6143" max="6144" width="7.28515625" style="188" customWidth="1"/>
    <col min="6145" max="6146" width="7.28515625" style="188" bestFit="1" customWidth="1"/>
    <col min="6147" max="6149" width="7.28515625" style="188" customWidth="1"/>
    <col min="6150" max="6155" width="0" style="188" hidden="1" customWidth="1"/>
    <col min="6156" max="6156" width="9.7109375" style="188" customWidth="1"/>
    <col min="6157" max="6395" width="11.42578125" style="188"/>
    <col min="6396" max="6396" width="18.140625" style="188" customWidth="1"/>
    <col min="6397" max="6397" width="7.85546875" style="188" bestFit="1" customWidth="1"/>
    <col min="6398" max="6398" width="7.28515625" style="188" bestFit="1" customWidth="1"/>
    <col min="6399" max="6400" width="7.28515625" style="188" customWidth="1"/>
    <col min="6401" max="6402" width="7.28515625" style="188" bestFit="1" customWidth="1"/>
    <col min="6403" max="6405" width="7.28515625" style="188" customWidth="1"/>
    <col min="6406" max="6411" width="0" style="188" hidden="1" customWidth="1"/>
    <col min="6412" max="6412" width="9.7109375" style="188" customWidth="1"/>
    <col min="6413" max="6651" width="11.42578125" style="188"/>
    <col min="6652" max="6652" width="18.140625" style="188" customWidth="1"/>
    <col min="6653" max="6653" width="7.85546875" style="188" bestFit="1" customWidth="1"/>
    <col min="6654" max="6654" width="7.28515625" style="188" bestFit="1" customWidth="1"/>
    <col min="6655" max="6656" width="7.28515625" style="188" customWidth="1"/>
    <col min="6657" max="6658" width="7.28515625" style="188" bestFit="1" customWidth="1"/>
    <col min="6659" max="6661" width="7.28515625" style="188" customWidth="1"/>
    <col min="6662" max="6667" width="0" style="188" hidden="1" customWidth="1"/>
    <col min="6668" max="6668" width="9.7109375" style="188" customWidth="1"/>
    <col min="6669" max="6907" width="11.42578125" style="188"/>
    <col min="6908" max="6908" width="18.140625" style="188" customWidth="1"/>
    <col min="6909" max="6909" width="7.85546875" style="188" bestFit="1" customWidth="1"/>
    <col min="6910" max="6910" width="7.28515625" style="188" bestFit="1" customWidth="1"/>
    <col min="6911" max="6912" width="7.28515625" style="188" customWidth="1"/>
    <col min="6913" max="6914" width="7.28515625" style="188" bestFit="1" customWidth="1"/>
    <col min="6915" max="6917" width="7.28515625" style="188" customWidth="1"/>
    <col min="6918" max="6923" width="0" style="188" hidden="1" customWidth="1"/>
    <col min="6924" max="6924" width="9.7109375" style="188" customWidth="1"/>
    <col min="6925" max="7163" width="11.42578125" style="188"/>
    <col min="7164" max="7164" width="18.140625" style="188" customWidth="1"/>
    <col min="7165" max="7165" width="7.85546875" style="188" bestFit="1" customWidth="1"/>
    <col min="7166" max="7166" width="7.28515625" style="188" bestFit="1" customWidth="1"/>
    <col min="7167" max="7168" width="7.28515625" style="188" customWidth="1"/>
    <col min="7169" max="7170" width="7.28515625" style="188" bestFit="1" customWidth="1"/>
    <col min="7171" max="7173" width="7.28515625" style="188" customWidth="1"/>
    <col min="7174" max="7179" width="0" style="188" hidden="1" customWidth="1"/>
    <col min="7180" max="7180" width="9.7109375" style="188" customWidth="1"/>
    <col min="7181" max="7419" width="11.42578125" style="188"/>
    <col min="7420" max="7420" width="18.140625" style="188" customWidth="1"/>
    <col min="7421" max="7421" width="7.85546875" style="188" bestFit="1" customWidth="1"/>
    <col min="7422" max="7422" width="7.28515625" style="188" bestFit="1" customWidth="1"/>
    <col min="7423" max="7424" width="7.28515625" style="188" customWidth="1"/>
    <col min="7425" max="7426" width="7.28515625" style="188" bestFit="1" customWidth="1"/>
    <col min="7427" max="7429" width="7.28515625" style="188" customWidth="1"/>
    <col min="7430" max="7435" width="0" style="188" hidden="1" customWidth="1"/>
    <col min="7436" max="7436" width="9.7109375" style="188" customWidth="1"/>
    <col min="7437" max="7675" width="11.42578125" style="188"/>
    <col min="7676" max="7676" width="18.140625" style="188" customWidth="1"/>
    <col min="7677" max="7677" width="7.85546875" style="188" bestFit="1" customWidth="1"/>
    <col min="7678" max="7678" width="7.28515625" style="188" bestFit="1" customWidth="1"/>
    <col min="7679" max="7680" width="7.28515625" style="188" customWidth="1"/>
    <col min="7681" max="7682" width="7.28515625" style="188" bestFit="1" customWidth="1"/>
    <col min="7683" max="7685" width="7.28515625" style="188" customWidth="1"/>
    <col min="7686" max="7691" width="0" style="188" hidden="1" customWidth="1"/>
    <col min="7692" max="7692" width="9.7109375" style="188" customWidth="1"/>
    <col min="7693" max="7931" width="11.42578125" style="188"/>
    <col min="7932" max="7932" width="18.140625" style="188" customWidth="1"/>
    <col min="7933" max="7933" width="7.85546875" style="188" bestFit="1" customWidth="1"/>
    <col min="7934" max="7934" width="7.28515625" style="188" bestFit="1" customWidth="1"/>
    <col min="7935" max="7936" width="7.28515625" style="188" customWidth="1"/>
    <col min="7937" max="7938" width="7.28515625" style="188" bestFit="1" customWidth="1"/>
    <col min="7939" max="7941" width="7.28515625" style="188" customWidth="1"/>
    <col min="7942" max="7947" width="0" style="188" hidden="1" customWidth="1"/>
    <col min="7948" max="7948" width="9.7109375" style="188" customWidth="1"/>
    <col min="7949" max="8187" width="11.42578125" style="188"/>
    <col min="8188" max="8188" width="18.140625" style="188" customWidth="1"/>
    <col min="8189" max="8189" width="7.85546875" style="188" bestFit="1" customWidth="1"/>
    <col min="8190" max="8190" width="7.28515625" style="188" bestFit="1" customWidth="1"/>
    <col min="8191" max="8192" width="7.28515625" style="188" customWidth="1"/>
    <col min="8193" max="8194" width="7.28515625" style="188" bestFit="1" customWidth="1"/>
    <col min="8195" max="8197" width="7.28515625" style="188" customWidth="1"/>
    <col min="8198" max="8203" width="0" style="188" hidden="1" customWidth="1"/>
    <col min="8204" max="8204" width="9.7109375" style="188" customWidth="1"/>
    <col min="8205" max="8443" width="11.42578125" style="188"/>
    <col min="8444" max="8444" width="18.140625" style="188" customWidth="1"/>
    <col min="8445" max="8445" width="7.85546875" style="188" bestFit="1" customWidth="1"/>
    <col min="8446" max="8446" width="7.28515625" style="188" bestFit="1" customWidth="1"/>
    <col min="8447" max="8448" width="7.28515625" style="188" customWidth="1"/>
    <col min="8449" max="8450" width="7.28515625" style="188" bestFit="1" customWidth="1"/>
    <col min="8451" max="8453" width="7.28515625" style="188" customWidth="1"/>
    <col min="8454" max="8459" width="0" style="188" hidden="1" customWidth="1"/>
    <col min="8460" max="8460" width="9.7109375" style="188" customWidth="1"/>
    <col min="8461" max="8699" width="11.42578125" style="188"/>
    <col min="8700" max="8700" width="18.140625" style="188" customWidth="1"/>
    <col min="8701" max="8701" width="7.85546875" style="188" bestFit="1" customWidth="1"/>
    <col min="8702" max="8702" width="7.28515625" style="188" bestFit="1" customWidth="1"/>
    <col min="8703" max="8704" width="7.28515625" style="188" customWidth="1"/>
    <col min="8705" max="8706" width="7.28515625" style="188" bestFit="1" customWidth="1"/>
    <col min="8707" max="8709" width="7.28515625" style="188" customWidth="1"/>
    <col min="8710" max="8715" width="0" style="188" hidden="1" customWidth="1"/>
    <col min="8716" max="8716" width="9.7109375" style="188" customWidth="1"/>
    <col min="8717" max="8955" width="11.42578125" style="188"/>
    <col min="8956" max="8956" width="18.140625" style="188" customWidth="1"/>
    <col min="8957" max="8957" width="7.85546875" style="188" bestFit="1" customWidth="1"/>
    <col min="8958" max="8958" width="7.28515625" style="188" bestFit="1" customWidth="1"/>
    <col min="8959" max="8960" width="7.28515625" style="188" customWidth="1"/>
    <col min="8961" max="8962" width="7.28515625" style="188" bestFit="1" customWidth="1"/>
    <col min="8963" max="8965" width="7.28515625" style="188" customWidth="1"/>
    <col min="8966" max="8971" width="0" style="188" hidden="1" customWidth="1"/>
    <col min="8972" max="8972" width="9.7109375" style="188" customWidth="1"/>
    <col min="8973" max="9211" width="11.42578125" style="188"/>
    <col min="9212" max="9212" width="18.140625" style="188" customWidth="1"/>
    <col min="9213" max="9213" width="7.85546875" style="188" bestFit="1" customWidth="1"/>
    <col min="9214" max="9214" width="7.28515625" style="188" bestFit="1" customWidth="1"/>
    <col min="9215" max="9216" width="7.28515625" style="188" customWidth="1"/>
    <col min="9217" max="9218" width="7.28515625" style="188" bestFit="1" customWidth="1"/>
    <col min="9219" max="9221" width="7.28515625" style="188" customWidth="1"/>
    <col min="9222" max="9227" width="0" style="188" hidden="1" customWidth="1"/>
    <col min="9228" max="9228" width="9.7109375" style="188" customWidth="1"/>
    <col min="9229" max="9467" width="11.42578125" style="188"/>
    <col min="9468" max="9468" width="18.140625" style="188" customWidth="1"/>
    <col min="9469" max="9469" width="7.85546875" style="188" bestFit="1" customWidth="1"/>
    <col min="9470" max="9470" width="7.28515625" style="188" bestFit="1" customWidth="1"/>
    <col min="9471" max="9472" width="7.28515625" style="188" customWidth="1"/>
    <col min="9473" max="9474" width="7.28515625" style="188" bestFit="1" customWidth="1"/>
    <col min="9475" max="9477" width="7.28515625" style="188" customWidth="1"/>
    <col min="9478" max="9483" width="0" style="188" hidden="1" customWidth="1"/>
    <col min="9484" max="9484" width="9.7109375" style="188" customWidth="1"/>
    <col min="9485" max="9723" width="11.42578125" style="188"/>
    <col min="9724" max="9724" width="18.140625" style="188" customWidth="1"/>
    <col min="9725" max="9725" width="7.85546875" style="188" bestFit="1" customWidth="1"/>
    <col min="9726" max="9726" width="7.28515625" style="188" bestFit="1" customWidth="1"/>
    <col min="9727" max="9728" width="7.28515625" style="188" customWidth="1"/>
    <col min="9729" max="9730" width="7.28515625" style="188" bestFit="1" customWidth="1"/>
    <col min="9731" max="9733" width="7.28515625" style="188" customWidth="1"/>
    <col min="9734" max="9739" width="0" style="188" hidden="1" customWidth="1"/>
    <col min="9740" max="9740" width="9.7109375" style="188" customWidth="1"/>
    <col min="9741" max="9979" width="11.42578125" style="188"/>
    <col min="9980" max="9980" width="18.140625" style="188" customWidth="1"/>
    <col min="9981" max="9981" width="7.85546875" style="188" bestFit="1" customWidth="1"/>
    <col min="9982" max="9982" width="7.28515625" style="188" bestFit="1" customWidth="1"/>
    <col min="9983" max="9984" width="7.28515625" style="188" customWidth="1"/>
    <col min="9985" max="9986" width="7.28515625" style="188" bestFit="1" customWidth="1"/>
    <col min="9987" max="9989" width="7.28515625" style="188" customWidth="1"/>
    <col min="9990" max="9995" width="0" style="188" hidden="1" customWidth="1"/>
    <col min="9996" max="9996" width="9.7109375" style="188" customWidth="1"/>
    <col min="9997" max="10235" width="11.42578125" style="188"/>
    <col min="10236" max="10236" width="18.140625" style="188" customWidth="1"/>
    <col min="10237" max="10237" width="7.85546875" style="188" bestFit="1" customWidth="1"/>
    <col min="10238" max="10238" width="7.28515625" style="188" bestFit="1" customWidth="1"/>
    <col min="10239" max="10240" width="7.28515625" style="188" customWidth="1"/>
    <col min="10241" max="10242" width="7.28515625" style="188" bestFit="1" customWidth="1"/>
    <col min="10243" max="10245" width="7.28515625" style="188" customWidth="1"/>
    <col min="10246" max="10251" width="0" style="188" hidden="1" customWidth="1"/>
    <col min="10252" max="10252" width="9.7109375" style="188" customWidth="1"/>
    <col min="10253" max="10491" width="11.42578125" style="188"/>
    <col min="10492" max="10492" width="18.140625" style="188" customWidth="1"/>
    <col min="10493" max="10493" width="7.85546875" style="188" bestFit="1" customWidth="1"/>
    <col min="10494" max="10494" width="7.28515625" style="188" bestFit="1" customWidth="1"/>
    <col min="10495" max="10496" width="7.28515625" style="188" customWidth="1"/>
    <col min="10497" max="10498" width="7.28515625" style="188" bestFit="1" customWidth="1"/>
    <col min="10499" max="10501" width="7.28515625" style="188" customWidth="1"/>
    <col min="10502" max="10507" width="0" style="188" hidden="1" customWidth="1"/>
    <col min="10508" max="10508" width="9.7109375" style="188" customWidth="1"/>
    <col min="10509" max="10747" width="11.42578125" style="188"/>
    <col min="10748" max="10748" width="18.140625" style="188" customWidth="1"/>
    <col min="10749" max="10749" width="7.85546875" style="188" bestFit="1" customWidth="1"/>
    <col min="10750" max="10750" width="7.28515625" style="188" bestFit="1" customWidth="1"/>
    <col min="10751" max="10752" width="7.28515625" style="188" customWidth="1"/>
    <col min="10753" max="10754" width="7.28515625" style="188" bestFit="1" customWidth="1"/>
    <col min="10755" max="10757" width="7.28515625" style="188" customWidth="1"/>
    <col min="10758" max="10763" width="0" style="188" hidden="1" customWidth="1"/>
    <col min="10764" max="10764" width="9.7109375" style="188" customWidth="1"/>
    <col min="10765" max="11003" width="11.42578125" style="188"/>
    <col min="11004" max="11004" width="18.140625" style="188" customWidth="1"/>
    <col min="11005" max="11005" width="7.85546875" style="188" bestFit="1" customWidth="1"/>
    <col min="11006" max="11006" width="7.28515625" style="188" bestFit="1" customWidth="1"/>
    <col min="11007" max="11008" width="7.28515625" style="188" customWidth="1"/>
    <col min="11009" max="11010" width="7.28515625" style="188" bestFit="1" customWidth="1"/>
    <col min="11011" max="11013" width="7.28515625" style="188" customWidth="1"/>
    <col min="11014" max="11019" width="0" style="188" hidden="1" customWidth="1"/>
    <col min="11020" max="11020" width="9.7109375" style="188" customWidth="1"/>
    <col min="11021" max="11259" width="11.42578125" style="188"/>
    <col min="11260" max="11260" width="18.140625" style="188" customWidth="1"/>
    <col min="11261" max="11261" width="7.85546875" style="188" bestFit="1" customWidth="1"/>
    <col min="11262" max="11262" width="7.28515625" style="188" bestFit="1" customWidth="1"/>
    <col min="11263" max="11264" width="7.28515625" style="188" customWidth="1"/>
    <col min="11265" max="11266" width="7.28515625" style="188" bestFit="1" customWidth="1"/>
    <col min="11267" max="11269" width="7.28515625" style="188" customWidth="1"/>
    <col min="11270" max="11275" width="0" style="188" hidden="1" customWidth="1"/>
    <col min="11276" max="11276" width="9.7109375" style="188" customWidth="1"/>
    <col min="11277" max="11515" width="11.42578125" style="188"/>
    <col min="11516" max="11516" width="18.140625" style="188" customWidth="1"/>
    <col min="11517" max="11517" width="7.85546875" style="188" bestFit="1" customWidth="1"/>
    <col min="11518" max="11518" width="7.28515625" style="188" bestFit="1" customWidth="1"/>
    <col min="11519" max="11520" width="7.28515625" style="188" customWidth="1"/>
    <col min="11521" max="11522" width="7.28515625" style="188" bestFit="1" customWidth="1"/>
    <col min="11523" max="11525" width="7.28515625" style="188" customWidth="1"/>
    <col min="11526" max="11531" width="0" style="188" hidden="1" customWidth="1"/>
    <col min="11532" max="11532" width="9.7109375" style="188" customWidth="1"/>
    <col min="11533" max="11771" width="11.42578125" style="188"/>
    <col min="11772" max="11772" width="18.140625" style="188" customWidth="1"/>
    <col min="11773" max="11773" width="7.85546875" style="188" bestFit="1" customWidth="1"/>
    <col min="11774" max="11774" width="7.28515625" style="188" bestFit="1" customWidth="1"/>
    <col min="11775" max="11776" width="7.28515625" style="188" customWidth="1"/>
    <col min="11777" max="11778" width="7.28515625" style="188" bestFit="1" customWidth="1"/>
    <col min="11779" max="11781" width="7.28515625" style="188" customWidth="1"/>
    <col min="11782" max="11787" width="0" style="188" hidden="1" customWidth="1"/>
    <col min="11788" max="11788" width="9.7109375" style="188" customWidth="1"/>
    <col min="11789" max="12027" width="11.42578125" style="188"/>
    <col min="12028" max="12028" width="18.140625" style="188" customWidth="1"/>
    <col min="12029" max="12029" width="7.85546875" style="188" bestFit="1" customWidth="1"/>
    <col min="12030" max="12030" width="7.28515625" style="188" bestFit="1" customWidth="1"/>
    <col min="12031" max="12032" width="7.28515625" style="188" customWidth="1"/>
    <col min="12033" max="12034" width="7.28515625" style="188" bestFit="1" customWidth="1"/>
    <col min="12035" max="12037" width="7.28515625" style="188" customWidth="1"/>
    <col min="12038" max="12043" width="0" style="188" hidden="1" customWidth="1"/>
    <col min="12044" max="12044" width="9.7109375" style="188" customWidth="1"/>
    <col min="12045" max="12283" width="11.42578125" style="188"/>
    <col min="12284" max="12284" width="18.140625" style="188" customWidth="1"/>
    <col min="12285" max="12285" width="7.85546875" style="188" bestFit="1" customWidth="1"/>
    <col min="12286" max="12286" width="7.28515625" style="188" bestFit="1" customWidth="1"/>
    <col min="12287" max="12288" width="7.28515625" style="188" customWidth="1"/>
    <col min="12289" max="12290" width="7.28515625" style="188" bestFit="1" customWidth="1"/>
    <col min="12291" max="12293" width="7.28515625" style="188" customWidth="1"/>
    <col min="12294" max="12299" width="0" style="188" hidden="1" customWidth="1"/>
    <col min="12300" max="12300" width="9.7109375" style="188" customWidth="1"/>
    <col min="12301" max="12539" width="11.42578125" style="188"/>
    <col min="12540" max="12540" width="18.140625" style="188" customWidth="1"/>
    <col min="12541" max="12541" width="7.85546875" style="188" bestFit="1" customWidth="1"/>
    <col min="12542" max="12542" width="7.28515625" style="188" bestFit="1" customWidth="1"/>
    <col min="12543" max="12544" width="7.28515625" style="188" customWidth="1"/>
    <col min="12545" max="12546" width="7.28515625" style="188" bestFit="1" customWidth="1"/>
    <col min="12547" max="12549" width="7.28515625" style="188" customWidth="1"/>
    <col min="12550" max="12555" width="0" style="188" hidden="1" customWidth="1"/>
    <col min="12556" max="12556" width="9.7109375" style="188" customWidth="1"/>
    <col min="12557" max="12795" width="11.42578125" style="188"/>
    <col min="12796" max="12796" width="18.140625" style="188" customWidth="1"/>
    <col min="12797" max="12797" width="7.85546875" style="188" bestFit="1" customWidth="1"/>
    <col min="12798" max="12798" width="7.28515625" style="188" bestFit="1" customWidth="1"/>
    <col min="12799" max="12800" width="7.28515625" style="188" customWidth="1"/>
    <col min="12801" max="12802" width="7.28515625" style="188" bestFit="1" customWidth="1"/>
    <col min="12803" max="12805" width="7.28515625" style="188" customWidth="1"/>
    <col min="12806" max="12811" width="0" style="188" hidden="1" customWidth="1"/>
    <col min="12812" max="12812" width="9.7109375" style="188" customWidth="1"/>
    <col min="12813" max="13051" width="11.42578125" style="188"/>
    <col min="13052" max="13052" width="18.140625" style="188" customWidth="1"/>
    <col min="13053" max="13053" width="7.85546875" style="188" bestFit="1" customWidth="1"/>
    <col min="13054" max="13054" width="7.28515625" style="188" bestFit="1" customWidth="1"/>
    <col min="13055" max="13056" width="7.28515625" style="188" customWidth="1"/>
    <col min="13057" max="13058" width="7.28515625" style="188" bestFit="1" customWidth="1"/>
    <col min="13059" max="13061" width="7.28515625" style="188" customWidth="1"/>
    <col min="13062" max="13067" width="0" style="188" hidden="1" customWidth="1"/>
    <col min="13068" max="13068" width="9.7109375" style="188" customWidth="1"/>
    <col min="13069" max="13307" width="11.42578125" style="188"/>
    <col min="13308" max="13308" width="18.140625" style="188" customWidth="1"/>
    <col min="13309" max="13309" width="7.85546875" style="188" bestFit="1" customWidth="1"/>
    <col min="13310" max="13310" width="7.28515625" style="188" bestFit="1" customWidth="1"/>
    <col min="13311" max="13312" width="7.28515625" style="188" customWidth="1"/>
    <col min="13313" max="13314" width="7.28515625" style="188" bestFit="1" customWidth="1"/>
    <col min="13315" max="13317" width="7.28515625" style="188" customWidth="1"/>
    <col min="13318" max="13323" width="0" style="188" hidden="1" customWidth="1"/>
    <col min="13324" max="13324" width="9.7109375" style="188" customWidth="1"/>
    <col min="13325" max="13563" width="11.42578125" style="188"/>
    <col min="13564" max="13564" width="18.140625" style="188" customWidth="1"/>
    <col min="13565" max="13565" width="7.85546875" style="188" bestFit="1" customWidth="1"/>
    <col min="13566" max="13566" width="7.28515625" style="188" bestFit="1" customWidth="1"/>
    <col min="13567" max="13568" width="7.28515625" style="188" customWidth="1"/>
    <col min="13569" max="13570" width="7.28515625" style="188" bestFit="1" customWidth="1"/>
    <col min="13571" max="13573" width="7.28515625" style="188" customWidth="1"/>
    <col min="13574" max="13579" width="0" style="188" hidden="1" customWidth="1"/>
    <col min="13580" max="13580" width="9.7109375" style="188" customWidth="1"/>
    <col min="13581" max="13819" width="11.42578125" style="188"/>
    <col min="13820" max="13820" width="18.140625" style="188" customWidth="1"/>
    <col min="13821" max="13821" width="7.85546875" style="188" bestFit="1" customWidth="1"/>
    <col min="13822" max="13822" width="7.28515625" style="188" bestFit="1" customWidth="1"/>
    <col min="13823" max="13824" width="7.28515625" style="188" customWidth="1"/>
    <col min="13825" max="13826" width="7.28515625" style="188" bestFit="1" customWidth="1"/>
    <col min="13827" max="13829" width="7.28515625" style="188" customWidth="1"/>
    <col min="13830" max="13835" width="0" style="188" hidden="1" customWidth="1"/>
    <col min="13836" max="13836" width="9.7109375" style="188" customWidth="1"/>
    <col min="13837" max="14075" width="11.42578125" style="188"/>
    <col min="14076" max="14076" width="18.140625" style="188" customWidth="1"/>
    <col min="14077" max="14077" width="7.85546875" style="188" bestFit="1" customWidth="1"/>
    <col min="14078" max="14078" width="7.28515625" style="188" bestFit="1" customWidth="1"/>
    <col min="14079" max="14080" width="7.28515625" style="188" customWidth="1"/>
    <col min="14081" max="14082" width="7.28515625" style="188" bestFit="1" customWidth="1"/>
    <col min="14083" max="14085" width="7.28515625" style="188" customWidth="1"/>
    <col min="14086" max="14091" width="0" style="188" hidden="1" customWidth="1"/>
    <col min="14092" max="14092" width="9.7109375" style="188" customWidth="1"/>
    <col min="14093" max="14331" width="11.42578125" style="188"/>
    <col min="14332" max="14332" width="18.140625" style="188" customWidth="1"/>
    <col min="14333" max="14333" width="7.85546875" style="188" bestFit="1" customWidth="1"/>
    <col min="14334" max="14334" width="7.28515625" style="188" bestFit="1" customWidth="1"/>
    <col min="14335" max="14336" width="7.28515625" style="188" customWidth="1"/>
    <col min="14337" max="14338" width="7.28515625" style="188" bestFit="1" customWidth="1"/>
    <col min="14339" max="14341" width="7.28515625" style="188" customWidth="1"/>
    <col min="14342" max="14347" width="0" style="188" hidden="1" customWidth="1"/>
    <col min="14348" max="14348" width="9.7109375" style="188" customWidth="1"/>
    <col min="14349" max="14587" width="11.42578125" style="188"/>
    <col min="14588" max="14588" width="18.140625" style="188" customWidth="1"/>
    <col min="14589" max="14589" width="7.85546875" style="188" bestFit="1" customWidth="1"/>
    <col min="14590" max="14590" width="7.28515625" style="188" bestFit="1" customWidth="1"/>
    <col min="14591" max="14592" width="7.28515625" style="188" customWidth="1"/>
    <col min="14593" max="14594" width="7.28515625" style="188" bestFit="1" customWidth="1"/>
    <col min="14595" max="14597" width="7.28515625" style="188" customWidth="1"/>
    <col min="14598" max="14603" width="0" style="188" hidden="1" customWidth="1"/>
    <col min="14604" max="14604" width="9.7109375" style="188" customWidth="1"/>
    <col min="14605" max="14843" width="11.42578125" style="188"/>
    <col min="14844" max="14844" width="18.140625" style="188" customWidth="1"/>
    <col min="14845" max="14845" width="7.85546875" style="188" bestFit="1" customWidth="1"/>
    <col min="14846" max="14846" width="7.28515625" style="188" bestFit="1" customWidth="1"/>
    <col min="14847" max="14848" width="7.28515625" style="188" customWidth="1"/>
    <col min="14849" max="14850" width="7.28515625" style="188" bestFit="1" customWidth="1"/>
    <col min="14851" max="14853" width="7.28515625" style="188" customWidth="1"/>
    <col min="14854" max="14859" width="0" style="188" hidden="1" customWidth="1"/>
    <col min="14860" max="14860" width="9.7109375" style="188" customWidth="1"/>
    <col min="14861" max="15099" width="11.42578125" style="188"/>
    <col min="15100" max="15100" width="18.140625" style="188" customWidth="1"/>
    <col min="15101" max="15101" width="7.85546875" style="188" bestFit="1" customWidth="1"/>
    <col min="15102" max="15102" width="7.28515625" style="188" bestFit="1" customWidth="1"/>
    <col min="15103" max="15104" width="7.28515625" style="188" customWidth="1"/>
    <col min="15105" max="15106" width="7.28515625" style="188" bestFit="1" customWidth="1"/>
    <col min="15107" max="15109" width="7.28515625" style="188" customWidth="1"/>
    <col min="15110" max="15115" width="0" style="188" hidden="1" customWidth="1"/>
    <col min="15116" max="15116" width="9.7109375" style="188" customWidth="1"/>
    <col min="15117" max="15355" width="11.42578125" style="188"/>
    <col min="15356" max="15356" width="18.140625" style="188" customWidth="1"/>
    <col min="15357" max="15357" width="7.85546875" style="188" bestFit="1" customWidth="1"/>
    <col min="15358" max="15358" width="7.28515625" style="188" bestFit="1" customWidth="1"/>
    <col min="15359" max="15360" width="7.28515625" style="188" customWidth="1"/>
    <col min="15361" max="15362" width="7.28515625" style="188" bestFit="1" customWidth="1"/>
    <col min="15363" max="15365" width="7.28515625" style="188" customWidth="1"/>
    <col min="15366" max="15371" width="0" style="188" hidden="1" customWidth="1"/>
    <col min="15372" max="15372" width="9.7109375" style="188" customWidth="1"/>
    <col min="15373" max="15611" width="11.42578125" style="188"/>
    <col min="15612" max="15612" width="18.140625" style="188" customWidth="1"/>
    <col min="15613" max="15613" width="7.85546875" style="188" bestFit="1" customWidth="1"/>
    <col min="15614" max="15614" width="7.28515625" style="188" bestFit="1" customWidth="1"/>
    <col min="15615" max="15616" width="7.28515625" style="188" customWidth="1"/>
    <col min="15617" max="15618" width="7.28515625" style="188" bestFit="1" customWidth="1"/>
    <col min="15619" max="15621" width="7.28515625" style="188" customWidth="1"/>
    <col min="15622" max="15627" width="0" style="188" hidden="1" customWidth="1"/>
    <col min="15628" max="15628" width="9.7109375" style="188" customWidth="1"/>
    <col min="15629" max="15867" width="11.42578125" style="188"/>
    <col min="15868" max="15868" width="18.140625" style="188" customWidth="1"/>
    <col min="15869" max="15869" width="7.85546875" style="188" bestFit="1" customWidth="1"/>
    <col min="15870" max="15870" width="7.28515625" style="188" bestFit="1" customWidth="1"/>
    <col min="15871" max="15872" width="7.28515625" style="188" customWidth="1"/>
    <col min="15873" max="15874" width="7.28515625" style="188" bestFit="1" customWidth="1"/>
    <col min="15875" max="15877" width="7.28515625" style="188" customWidth="1"/>
    <col min="15878" max="15883" width="0" style="188" hidden="1" customWidth="1"/>
    <col min="15884" max="15884" width="9.7109375" style="188" customWidth="1"/>
    <col min="15885" max="16123" width="11.42578125" style="188"/>
    <col min="16124" max="16124" width="18.140625" style="188" customWidth="1"/>
    <col min="16125" max="16125" width="7.85546875" style="188" bestFit="1" customWidth="1"/>
    <col min="16126" max="16126" width="7.28515625" style="188" bestFit="1" customWidth="1"/>
    <col min="16127" max="16128" width="7.28515625" style="188" customWidth="1"/>
    <col min="16129" max="16130" width="7.28515625" style="188" bestFit="1" customWidth="1"/>
    <col min="16131" max="16133" width="7.28515625" style="188" customWidth="1"/>
    <col min="16134" max="16139" width="0" style="188" hidden="1" customWidth="1"/>
    <col min="16140" max="16140" width="9.7109375" style="188" customWidth="1"/>
    <col min="16141" max="16384" width="11.42578125" style="188"/>
  </cols>
  <sheetData>
    <row r="1" spans="1:16" s="189" customFormat="1" x14ac:dyDescent="0.2"/>
    <row r="2" spans="1:16" s="189" customFormat="1" x14ac:dyDescent="0.2">
      <c r="A2" s="216" t="s">
        <v>119</v>
      </c>
    </row>
    <row r="3" spans="1:16" s="189" customFormat="1" ht="15" x14ac:dyDescent="0.25">
      <c r="A3" s="216" t="s">
        <v>120</v>
      </c>
      <c r="J3" s="369"/>
    </row>
    <row r="4" spans="1:16" s="189" customFormat="1" x14ac:dyDescent="0.2"/>
    <row r="5" spans="1:16" s="189" customFormat="1" ht="12.75" x14ac:dyDescent="0.2">
      <c r="B5" s="418" t="s">
        <v>104</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s="192" customFormat="1"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x14ac:dyDescent="0.2">
      <c r="B11" s="180" t="s">
        <v>251</v>
      </c>
      <c r="C11" s="180">
        <v>510</v>
      </c>
      <c r="D11" s="180">
        <v>496</v>
      </c>
      <c r="E11" s="180">
        <f>C11+D11</f>
        <v>1006</v>
      </c>
      <c r="F11" s="181">
        <f>E11/$E$41</f>
        <v>2.1222733218007678E-2</v>
      </c>
      <c r="G11" s="180">
        <v>986</v>
      </c>
      <c r="H11" s="180">
        <v>84</v>
      </c>
      <c r="I11" s="180">
        <f>G11+H11</f>
        <v>1070</v>
      </c>
      <c r="J11" s="181">
        <f>I11/$I$41</f>
        <v>1.2358512358512359E-2</v>
      </c>
      <c r="K11" s="180">
        <f t="shared" ref="K11:K40" si="0">E11+I11</f>
        <v>2076</v>
      </c>
      <c r="P11" s="193"/>
    </row>
    <row r="12" spans="1:16" x14ac:dyDescent="0.2">
      <c r="B12" s="180" t="s">
        <v>252</v>
      </c>
      <c r="C12" s="180">
        <v>319</v>
      </c>
      <c r="D12" s="180">
        <v>141</v>
      </c>
      <c r="E12" s="180">
        <f t="shared" ref="E12:E40" si="1">C12+D12</f>
        <v>460</v>
      </c>
      <c r="F12" s="181">
        <f t="shared" ref="F12:F40" si="2">E12/$E$41</f>
        <v>9.7042318889498328E-3</v>
      </c>
      <c r="G12" s="180">
        <v>711</v>
      </c>
      <c r="H12" s="180">
        <v>49</v>
      </c>
      <c r="I12" s="180">
        <f t="shared" ref="I12:I40" si="3">G12+H12</f>
        <v>760</v>
      </c>
      <c r="J12" s="181">
        <f t="shared" ref="J12:J40" si="4">I12/$I$41</f>
        <v>8.7780087780087775E-3</v>
      </c>
      <c r="K12" s="180">
        <f t="shared" si="0"/>
        <v>1220</v>
      </c>
      <c r="P12" s="193"/>
    </row>
    <row r="13" spans="1:16" x14ac:dyDescent="0.2">
      <c r="B13" s="180" t="s">
        <v>253</v>
      </c>
      <c r="C13" s="180">
        <v>315</v>
      </c>
      <c r="D13" s="180">
        <v>225</v>
      </c>
      <c r="E13" s="180">
        <f t="shared" si="1"/>
        <v>540</v>
      </c>
      <c r="F13" s="181">
        <f t="shared" si="2"/>
        <v>1.1391924391375891E-2</v>
      </c>
      <c r="G13" s="180">
        <v>678</v>
      </c>
      <c r="H13" s="180">
        <v>49</v>
      </c>
      <c r="I13" s="180">
        <f t="shared" si="3"/>
        <v>727</v>
      </c>
      <c r="J13" s="181">
        <f t="shared" si="4"/>
        <v>8.3968583968583969E-3</v>
      </c>
      <c r="K13" s="180">
        <f t="shared" si="0"/>
        <v>1267</v>
      </c>
      <c r="P13" s="193"/>
    </row>
    <row r="14" spans="1:16" x14ac:dyDescent="0.2">
      <c r="B14" s="180" t="s">
        <v>254</v>
      </c>
      <c r="C14" s="180">
        <v>306</v>
      </c>
      <c r="D14" s="180">
        <v>222</v>
      </c>
      <c r="E14" s="180">
        <f t="shared" si="1"/>
        <v>528</v>
      </c>
      <c r="F14" s="181">
        <f t="shared" si="2"/>
        <v>1.1138770516011982E-2</v>
      </c>
      <c r="G14" s="180">
        <v>425</v>
      </c>
      <c r="H14" s="180">
        <v>40</v>
      </c>
      <c r="I14" s="180">
        <f t="shared" si="3"/>
        <v>465</v>
      </c>
      <c r="J14" s="181">
        <f t="shared" si="4"/>
        <v>5.3707553707553705E-3</v>
      </c>
      <c r="K14" s="180">
        <f t="shared" si="0"/>
        <v>993</v>
      </c>
      <c r="P14" s="193"/>
    </row>
    <row r="15" spans="1:16" x14ac:dyDescent="0.2">
      <c r="B15" s="180" t="s">
        <v>255</v>
      </c>
      <c r="C15" s="180">
        <v>238</v>
      </c>
      <c r="D15" s="180">
        <v>144</v>
      </c>
      <c r="E15" s="180">
        <f t="shared" si="1"/>
        <v>382</v>
      </c>
      <c r="F15" s="181">
        <f t="shared" si="2"/>
        <v>8.058731699084427E-3</v>
      </c>
      <c r="G15" s="180">
        <v>539</v>
      </c>
      <c r="H15" s="180">
        <v>42</v>
      </c>
      <c r="I15" s="180">
        <f t="shared" si="3"/>
        <v>581</v>
      </c>
      <c r="J15" s="181">
        <f t="shared" si="4"/>
        <v>6.7105567105567102E-3</v>
      </c>
      <c r="K15" s="180">
        <f t="shared" si="0"/>
        <v>963</v>
      </c>
      <c r="P15" s="193"/>
    </row>
    <row r="16" spans="1:16" x14ac:dyDescent="0.2">
      <c r="B16" s="180" t="s">
        <v>256</v>
      </c>
      <c r="C16" s="180">
        <v>311</v>
      </c>
      <c r="D16" s="180">
        <v>159</v>
      </c>
      <c r="E16" s="180">
        <f t="shared" si="1"/>
        <v>470</v>
      </c>
      <c r="F16" s="181">
        <f t="shared" si="2"/>
        <v>9.9151934517530908E-3</v>
      </c>
      <c r="G16" s="180">
        <v>1082</v>
      </c>
      <c r="H16" s="180">
        <v>55</v>
      </c>
      <c r="I16" s="180">
        <f t="shared" si="3"/>
        <v>1137</v>
      </c>
      <c r="J16" s="181">
        <f t="shared" si="4"/>
        <v>1.3132363132363132E-2</v>
      </c>
      <c r="K16" s="180">
        <f t="shared" si="0"/>
        <v>1607</v>
      </c>
      <c r="P16" s="193"/>
    </row>
    <row r="17" spans="2:16" x14ac:dyDescent="0.2">
      <c r="B17" s="180" t="s">
        <v>257</v>
      </c>
      <c r="C17" s="180">
        <v>1167</v>
      </c>
      <c r="D17" s="180">
        <v>702</v>
      </c>
      <c r="E17" s="180">
        <f t="shared" si="1"/>
        <v>1869</v>
      </c>
      <c r="F17" s="181">
        <f t="shared" si="2"/>
        <v>3.9428716087928778E-2</v>
      </c>
      <c r="G17" s="180">
        <v>2451</v>
      </c>
      <c r="H17" s="180">
        <v>178</v>
      </c>
      <c r="I17" s="180">
        <f t="shared" si="3"/>
        <v>2629</v>
      </c>
      <c r="J17" s="181">
        <f t="shared" si="4"/>
        <v>3.0364980364980365E-2</v>
      </c>
      <c r="K17" s="180">
        <f t="shared" si="0"/>
        <v>4498</v>
      </c>
      <c r="P17" s="193"/>
    </row>
    <row r="18" spans="2:16" x14ac:dyDescent="0.2">
      <c r="B18" s="180" t="s">
        <v>258</v>
      </c>
      <c r="C18" s="180">
        <v>611</v>
      </c>
      <c r="D18" s="180">
        <v>311</v>
      </c>
      <c r="E18" s="180">
        <f t="shared" si="1"/>
        <v>922</v>
      </c>
      <c r="F18" s="181">
        <f t="shared" si="2"/>
        <v>1.9450656090460317E-2</v>
      </c>
      <c r="G18" s="180">
        <v>1322</v>
      </c>
      <c r="H18" s="180">
        <v>109</v>
      </c>
      <c r="I18" s="180">
        <f t="shared" si="3"/>
        <v>1431</v>
      </c>
      <c r="J18" s="181">
        <f t="shared" si="4"/>
        <v>1.6528066528066529E-2</v>
      </c>
      <c r="K18" s="180">
        <f t="shared" si="0"/>
        <v>2353</v>
      </c>
      <c r="P18" s="193"/>
    </row>
    <row r="19" spans="2:16" x14ac:dyDescent="0.2">
      <c r="B19" s="180" t="s">
        <v>259</v>
      </c>
      <c r="C19" s="180">
        <v>150</v>
      </c>
      <c r="D19" s="180">
        <v>193</v>
      </c>
      <c r="E19" s="180">
        <f t="shared" si="1"/>
        <v>343</v>
      </c>
      <c r="F19" s="181">
        <f t="shared" si="2"/>
        <v>7.2359816041517233E-3</v>
      </c>
      <c r="G19" s="180">
        <v>256</v>
      </c>
      <c r="H19" s="180">
        <v>30</v>
      </c>
      <c r="I19" s="180">
        <f t="shared" si="3"/>
        <v>286</v>
      </c>
      <c r="J19" s="181">
        <f t="shared" si="4"/>
        <v>3.3033033033033031E-3</v>
      </c>
      <c r="K19" s="180">
        <f t="shared" si="0"/>
        <v>629</v>
      </c>
      <c r="P19" s="193"/>
    </row>
    <row r="20" spans="2:16" x14ac:dyDescent="0.2">
      <c r="B20" s="180" t="s">
        <v>260</v>
      </c>
      <c r="C20" s="180">
        <v>1379</v>
      </c>
      <c r="D20" s="180">
        <v>825</v>
      </c>
      <c r="E20" s="180">
        <f t="shared" si="1"/>
        <v>2204</v>
      </c>
      <c r="F20" s="181">
        <f t="shared" si="2"/>
        <v>4.6495928441837898E-2</v>
      </c>
      <c r="G20" s="180">
        <v>3018</v>
      </c>
      <c r="H20" s="180">
        <v>255</v>
      </c>
      <c r="I20" s="180">
        <f t="shared" si="3"/>
        <v>3273</v>
      </c>
      <c r="J20" s="181">
        <f t="shared" si="4"/>
        <v>3.7803187803187803E-2</v>
      </c>
      <c r="K20" s="180">
        <f t="shared" si="0"/>
        <v>5477</v>
      </c>
      <c r="P20" s="193"/>
    </row>
    <row r="21" spans="2:16" x14ac:dyDescent="0.2">
      <c r="B21" s="180" t="s">
        <v>261</v>
      </c>
      <c r="C21" s="180">
        <v>1770</v>
      </c>
      <c r="D21" s="180">
        <v>906</v>
      </c>
      <c r="E21" s="180">
        <f t="shared" si="1"/>
        <v>2676</v>
      </c>
      <c r="F21" s="181">
        <f t="shared" si="2"/>
        <v>5.6453314206151642E-2</v>
      </c>
      <c r="G21" s="180">
        <v>4715</v>
      </c>
      <c r="H21" s="180">
        <v>259</v>
      </c>
      <c r="I21" s="180">
        <f t="shared" si="3"/>
        <v>4974</v>
      </c>
      <c r="J21" s="181">
        <f t="shared" si="4"/>
        <v>5.7449757449757451E-2</v>
      </c>
      <c r="K21" s="180">
        <f t="shared" si="0"/>
        <v>7650</v>
      </c>
      <c r="P21" s="193"/>
    </row>
    <row r="22" spans="2:16" x14ac:dyDescent="0.2">
      <c r="B22" s="180" t="s">
        <v>262</v>
      </c>
      <c r="C22" s="180">
        <v>1012</v>
      </c>
      <c r="D22" s="180">
        <v>494</v>
      </c>
      <c r="E22" s="180">
        <f t="shared" si="1"/>
        <v>1506</v>
      </c>
      <c r="F22" s="181">
        <f t="shared" si="2"/>
        <v>3.1770811358170538E-2</v>
      </c>
      <c r="G22" s="180">
        <v>3874</v>
      </c>
      <c r="H22" s="180">
        <v>188</v>
      </c>
      <c r="I22" s="180">
        <f t="shared" si="3"/>
        <v>4062</v>
      </c>
      <c r="J22" s="181">
        <f t="shared" si="4"/>
        <v>4.6916146916146914E-2</v>
      </c>
      <c r="K22" s="180">
        <f t="shared" si="0"/>
        <v>5568</v>
      </c>
      <c r="P22" s="193"/>
    </row>
    <row r="23" spans="2:16" x14ac:dyDescent="0.2">
      <c r="B23" s="180" t="s">
        <v>263</v>
      </c>
      <c r="C23" s="180">
        <v>289</v>
      </c>
      <c r="D23" s="180">
        <v>153</v>
      </c>
      <c r="E23" s="180">
        <f t="shared" si="1"/>
        <v>442</v>
      </c>
      <c r="F23" s="181">
        <f t="shared" si="2"/>
        <v>9.3245010759039695E-3</v>
      </c>
      <c r="G23" s="180">
        <v>842</v>
      </c>
      <c r="H23" s="180">
        <v>48</v>
      </c>
      <c r="I23" s="180">
        <f t="shared" si="3"/>
        <v>890</v>
      </c>
      <c r="J23" s="181">
        <f t="shared" si="4"/>
        <v>1.027951027951028E-2</v>
      </c>
      <c r="K23" s="180">
        <f t="shared" si="0"/>
        <v>1332</v>
      </c>
      <c r="P23" s="193"/>
    </row>
    <row r="24" spans="2:16" x14ac:dyDescent="0.2">
      <c r="B24" s="180" t="s">
        <v>264</v>
      </c>
      <c r="C24" s="180">
        <v>818</v>
      </c>
      <c r="D24" s="180">
        <v>484</v>
      </c>
      <c r="E24" s="180">
        <f t="shared" si="1"/>
        <v>1302</v>
      </c>
      <c r="F24" s="181">
        <f t="shared" si="2"/>
        <v>2.7467195476984094E-2</v>
      </c>
      <c r="G24" s="180">
        <v>2433</v>
      </c>
      <c r="H24" s="180">
        <v>121</v>
      </c>
      <c r="I24" s="180">
        <f t="shared" si="3"/>
        <v>2554</v>
      </c>
      <c r="J24" s="181">
        <f t="shared" si="4"/>
        <v>2.94987294987295E-2</v>
      </c>
      <c r="K24" s="180">
        <f t="shared" si="0"/>
        <v>3856</v>
      </c>
      <c r="P24" s="193"/>
    </row>
    <row r="25" spans="2:16" x14ac:dyDescent="0.2">
      <c r="B25" s="180" t="s">
        <v>265</v>
      </c>
      <c r="C25" s="180">
        <v>194</v>
      </c>
      <c r="D25" s="180">
        <v>93</v>
      </c>
      <c r="E25" s="180">
        <f t="shared" si="1"/>
        <v>287</v>
      </c>
      <c r="F25" s="181">
        <f t="shared" si="2"/>
        <v>6.0545968524534826E-3</v>
      </c>
      <c r="G25" s="180">
        <v>294</v>
      </c>
      <c r="H25" s="180">
        <v>22</v>
      </c>
      <c r="I25" s="180">
        <f t="shared" si="3"/>
        <v>316</v>
      </c>
      <c r="J25" s="181">
        <f t="shared" si="4"/>
        <v>3.6498036498036498E-3</v>
      </c>
      <c r="K25" s="180">
        <f t="shared" si="0"/>
        <v>603</v>
      </c>
      <c r="P25" s="193"/>
    </row>
    <row r="26" spans="2:16" x14ac:dyDescent="0.2">
      <c r="B26" s="180" t="s">
        <v>266</v>
      </c>
      <c r="C26" s="180">
        <v>2815</v>
      </c>
      <c r="D26" s="180">
        <v>1171</v>
      </c>
      <c r="E26" s="180">
        <f t="shared" si="1"/>
        <v>3986</v>
      </c>
      <c r="F26" s="181">
        <f t="shared" si="2"/>
        <v>8.4089278933378336E-2</v>
      </c>
      <c r="G26" s="180">
        <v>7562</v>
      </c>
      <c r="H26" s="180">
        <v>517</v>
      </c>
      <c r="I26" s="180">
        <f t="shared" si="3"/>
        <v>8079</v>
      </c>
      <c r="J26" s="181">
        <f t="shared" si="4"/>
        <v>9.3312543312543308E-2</v>
      </c>
      <c r="K26" s="180">
        <f t="shared" si="0"/>
        <v>12065</v>
      </c>
      <c r="P26" s="193"/>
    </row>
    <row r="27" spans="2:16" x14ac:dyDescent="0.2">
      <c r="B27" s="180" t="s">
        <v>267</v>
      </c>
      <c r="C27" s="180">
        <v>738</v>
      </c>
      <c r="D27" s="180">
        <v>558</v>
      </c>
      <c r="E27" s="180">
        <f t="shared" si="1"/>
        <v>1296</v>
      </c>
      <c r="F27" s="181">
        <f t="shared" si="2"/>
        <v>2.7340618539302138E-2</v>
      </c>
      <c r="G27" s="180">
        <v>1718</v>
      </c>
      <c r="H27" s="180">
        <v>123</v>
      </c>
      <c r="I27" s="180">
        <f t="shared" si="3"/>
        <v>1841</v>
      </c>
      <c r="J27" s="181">
        <f t="shared" si="4"/>
        <v>2.1263571263571264E-2</v>
      </c>
      <c r="K27" s="180">
        <f t="shared" si="0"/>
        <v>3137</v>
      </c>
      <c r="P27" s="193"/>
    </row>
    <row r="28" spans="2:16" x14ac:dyDescent="0.2">
      <c r="B28" s="180" t="s">
        <v>268</v>
      </c>
      <c r="C28" s="180">
        <v>545</v>
      </c>
      <c r="D28" s="180">
        <v>330</v>
      </c>
      <c r="E28" s="180">
        <f t="shared" si="1"/>
        <v>875</v>
      </c>
      <c r="F28" s="181">
        <f t="shared" si="2"/>
        <v>1.8459136745285008E-2</v>
      </c>
      <c r="G28" s="180">
        <v>1511</v>
      </c>
      <c r="H28" s="180">
        <v>76</v>
      </c>
      <c r="I28" s="180">
        <f t="shared" si="3"/>
        <v>1587</v>
      </c>
      <c r="J28" s="181">
        <f t="shared" si="4"/>
        <v>1.832986832986833E-2</v>
      </c>
      <c r="K28" s="180">
        <f t="shared" si="0"/>
        <v>2462</v>
      </c>
      <c r="P28" s="193"/>
    </row>
    <row r="29" spans="2:16" x14ac:dyDescent="0.2">
      <c r="B29" s="180" t="s">
        <v>269</v>
      </c>
      <c r="C29" s="180">
        <v>5941</v>
      </c>
      <c r="D29" s="180">
        <v>3198</v>
      </c>
      <c r="E29" s="180">
        <f t="shared" si="1"/>
        <v>9139</v>
      </c>
      <c r="F29" s="181">
        <f t="shared" si="2"/>
        <v>0.19279777224589681</v>
      </c>
      <c r="G29" s="180">
        <v>16696</v>
      </c>
      <c r="H29" s="180">
        <v>1196</v>
      </c>
      <c r="I29" s="180">
        <f t="shared" si="3"/>
        <v>17892</v>
      </c>
      <c r="J29" s="181">
        <f t="shared" si="4"/>
        <v>0.20665280665280666</v>
      </c>
      <c r="K29" s="180">
        <f t="shared" si="0"/>
        <v>27031</v>
      </c>
      <c r="P29" s="193"/>
    </row>
    <row r="30" spans="2:16" x14ac:dyDescent="0.2">
      <c r="B30" s="180" t="s">
        <v>56</v>
      </c>
      <c r="C30" s="180">
        <v>712</v>
      </c>
      <c r="D30" s="180">
        <v>718</v>
      </c>
      <c r="E30" s="180">
        <f t="shared" si="1"/>
        <v>1430</v>
      </c>
      <c r="F30" s="181">
        <f t="shared" si="2"/>
        <v>3.0167503480865786E-2</v>
      </c>
      <c r="G30" s="180">
        <v>1686</v>
      </c>
      <c r="H30" s="180">
        <v>158</v>
      </c>
      <c r="I30" s="180">
        <f t="shared" si="3"/>
        <v>1844</v>
      </c>
      <c r="J30" s="181">
        <f t="shared" si="4"/>
        <v>2.1298221298221297E-2</v>
      </c>
      <c r="K30" s="180">
        <f t="shared" si="0"/>
        <v>3274</v>
      </c>
      <c r="P30" s="193"/>
    </row>
    <row r="31" spans="2:16" x14ac:dyDescent="0.2">
      <c r="B31" s="180" t="s">
        <v>270</v>
      </c>
      <c r="C31" s="180">
        <v>266</v>
      </c>
      <c r="D31" s="180">
        <v>211</v>
      </c>
      <c r="E31" s="180">
        <f t="shared" si="1"/>
        <v>477</v>
      </c>
      <c r="F31" s="181">
        <f t="shared" si="2"/>
        <v>1.0062866545715371E-2</v>
      </c>
      <c r="G31" s="180">
        <v>682</v>
      </c>
      <c r="H31" s="180">
        <v>42</v>
      </c>
      <c r="I31" s="180">
        <f t="shared" si="3"/>
        <v>724</v>
      </c>
      <c r="J31" s="181">
        <f t="shared" si="4"/>
        <v>8.3622083622083617E-3</v>
      </c>
      <c r="K31" s="180">
        <f t="shared" si="0"/>
        <v>1201</v>
      </c>
      <c r="P31" s="193"/>
    </row>
    <row r="32" spans="2:16" x14ac:dyDescent="0.2">
      <c r="B32" s="180" t="s">
        <v>271</v>
      </c>
      <c r="C32" s="180">
        <v>458</v>
      </c>
      <c r="D32" s="180">
        <v>291</v>
      </c>
      <c r="E32" s="180">
        <f t="shared" si="1"/>
        <v>749</v>
      </c>
      <c r="F32" s="181">
        <f t="shared" si="2"/>
        <v>1.5801021053963967E-2</v>
      </c>
      <c r="G32" s="180">
        <v>1084</v>
      </c>
      <c r="H32" s="180">
        <v>63</v>
      </c>
      <c r="I32" s="180">
        <f t="shared" si="3"/>
        <v>1147</v>
      </c>
      <c r="J32" s="181">
        <f t="shared" si="4"/>
        <v>1.3247863247863248E-2</v>
      </c>
      <c r="K32" s="180">
        <f t="shared" si="0"/>
        <v>1896</v>
      </c>
      <c r="P32" s="193"/>
    </row>
    <row r="33" spans="2:16" x14ac:dyDescent="0.2">
      <c r="B33" s="180" t="s">
        <v>272</v>
      </c>
      <c r="C33" s="180">
        <v>3245</v>
      </c>
      <c r="D33" s="180">
        <v>1287</v>
      </c>
      <c r="E33" s="180">
        <f t="shared" si="1"/>
        <v>4532</v>
      </c>
      <c r="F33" s="181">
        <f t="shared" si="2"/>
        <v>9.5607780262436187E-2</v>
      </c>
      <c r="G33" s="180">
        <v>10865</v>
      </c>
      <c r="H33" s="180">
        <v>661</v>
      </c>
      <c r="I33" s="180">
        <f t="shared" si="3"/>
        <v>11526</v>
      </c>
      <c r="J33" s="181">
        <f t="shared" si="4"/>
        <v>0.13312543312543312</v>
      </c>
      <c r="K33" s="180">
        <f t="shared" si="0"/>
        <v>16058</v>
      </c>
      <c r="P33" s="193"/>
    </row>
    <row r="34" spans="2:16" x14ac:dyDescent="0.2">
      <c r="B34" s="180" t="s">
        <v>273</v>
      </c>
      <c r="C34" s="180">
        <v>526</v>
      </c>
      <c r="D34" s="180">
        <v>303</v>
      </c>
      <c r="E34" s="180">
        <f t="shared" si="1"/>
        <v>829</v>
      </c>
      <c r="F34" s="181">
        <f t="shared" si="2"/>
        <v>1.7488713556390027E-2</v>
      </c>
      <c r="G34" s="180">
        <v>1440</v>
      </c>
      <c r="H34" s="180">
        <v>87</v>
      </c>
      <c r="I34" s="180">
        <f t="shared" si="3"/>
        <v>1527</v>
      </c>
      <c r="J34" s="181">
        <f t="shared" si="4"/>
        <v>1.7636867636867636E-2</v>
      </c>
      <c r="K34" s="180">
        <f t="shared" si="0"/>
        <v>2356</v>
      </c>
      <c r="P34" s="193"/>
    </row>
    <row r="35" spans="2:16" x14ac:dyDescent="0.2">
      <c r="B35" s="180" t="s">
        <v>274</v>
      </c>
      <c r="C35" s="180">
        <v>429</v>
      </c>
      <c r="D35" s="180">
        <v>336</v>
      </c>
      <c r="E35" s="180">
        <f t="shared" si="1"/>
        <v>765</v>
      </c>
      <c r="F35" s="181">
        <f t="shared" si="2"/>
        <v>1.6138559554449178E-2</v>
      </c>
      <c r="G35" s="180">
        <v>977</v>
      </c>
      <c r="H35" s="180">
        <v>59</v>
      </c>
      <c r="I35" s="180">
        <f t="shared" si="3"/>
        <v>1036</v>
      </c>
      <c r="J35" s="181">
        <f t="shared" si="4"/>
        <v>1.1965811965811967E-2</v>
      </c>
      <c r="K35" s="180">
        <f t="shared" si="0"/>
        <v>1801</v>
      </c>
      <c r="P35" s="193"/>
    </row>
    <row r="36" spans="2:16" x14ac:dyDescent="0.2">
      <c r="B36" s="180" t="s">
        <v>275</v>
      </c>
      <c r="C36" s="180">
        <v>370</v>
      </c>
      <c r="D36" s="180">
        <v>344</v>
      </c>
      <c r="E36" s="180">
        <f t="shared" si="1"/>
        <v>714</v>
      </c>
      <c r="F36" s="181">
        <f t="shared" si="2"/>
        <v>1.5062655584152568E-2</v>
      </c>
      <c r="G36" s="180">
        <v>752</v>
      </c>
      <c r="H36" s="180">
        <v>69</v>
      </c>
      <c r="I36" s="180">
        <f t="shared" si="3"/>
        <v>821</v>
      </c>
      <c r="J36" s="181">
        <f t="shared" si="4"/>
        <v>9.4825594825594817E-3</v>
      </c>
      <c r="K36" s="180">
        <f t="shared" si="0"/>
        <v>1535</v>
      </c>
      <c r="P36" s="193"/>
    </row>
    <row r="37" spans="2:16" x14ac:dyDescent="0.2">
      <c r="B37" s="180" t="s">
        <v>276</v>
      </c>
      <c r="C37" s="180">
        <v>1214</v>
      </c>
      <c r="D37" s="180">
        <v>1092</v>
      </c>
      <c r="E37" s="180">
        <f t="shared" si="1"/>
        <v>2306</v>
      </c>
      <c r="F37" s="181">
        <f t="shared" si="2"/>
        <v>4.8647736382431118E-2</v>
      </c>
      <c r="G37" s="180">
        <v>3193</v>
      </c>
      <c r="H37" s="180">
        <v>205</v>
      </c>
      <c r="I37" s="180">
        <f t="shared" si="3"/>
        <v>3398</v>
      </c>
      <c r="J37" s="181">
        <f t="shared" si="4"/>
        <v>3.9246939246939248E-2</v>
      </c>
      <c r="K37" s="180">
        <f t="shared" si="0"/>
        <v>5704</v>
      </c>
      <c r="P37" s="193"/>
    </row>
    <row r="38" spans="2:16" x14ac:dyDescent="0.2">
      <c r="B38" s="180" t="s">
        <v>277</v>
      </c>
      <c r="C38" s="180">
        <v>1345</v>
      </c>
      <c r="D38" s="180">
        <v>604</v>
      </c>
      <c r="E38" s="180">
        <f t="shared" si="1"/>
        <v>1949</v>
      </c>
      <c r="F38" s="181">
        <f t="shared" si="2"/>
        <v>4.1116408590354835E-2</v>
      </c>
      <c r="G38" s="180">
        <v>4032</v>
      </c>
      <c r="H38" s="180">
        <v>163</v>
      </c>
      <c r="I38" s="180">
        <f t="shared" si="3"/>
        <v>4195</v>
      </c>
      <c r="J38" s="181">
        <f t="shared" si="4"/>
        <v>4.8452298452298453E-2</v>
      </c>
      <c r="K38" s="180">
        <f t="shared" si="0"/>
        <v>6144</v>
      </c>
      <c r="P38" s="193"/>
    </row>
    <row r="39" spans="2:16" x14ac:dyDescent="0.2">
      <c r="B39" s="180" t="s">
        <v>278</v>
      </c>
      <c r="C39" s="180">
        <v>594</v>
      </c>
      <c r="D39" s="180">
        <v>485</v>
      </c>
      <c r="E39" s="180">
        <f t="shared" si="1"/>
        <v>1079</v>
      </c>
      <c r="F39" s="181">
        <f t="shared" si="2"/>
        <v>2.2762752626471455E-2</v>
      </c>
      <c r="G39" s="180">
        <v>1577</v>
      </c>
      <c r="H39" s="180">
        <v>150</v>
      </c>
      <c r="I39" s="180">
        <f t="shared" si="3"/>
        <v>1727</v>
      </c>
      <c r="J39" s="181">
        <f t="shared" si="4"/>
        <v>1.9946869946869946E-2</v>
      </c>
      <c r="K39" s="180">
        <f t="shared" si="0"/>
        <v>2806</v>
      </c>
      <c r="P39" s="193"/>
    </row>
    <row r="40" spans="2:16" x14ac:dyDescent="0.2">
      <c r="B40" s="180" t="s">
        <v>279</v>
      </c>
      <c r="C40" s="180">
        <v>1446</v>
      </c>
      <c r="D40" s="180">
        <v>893</v>
      </c>
      <c r="E40" s="180">
        <f t="shared" si="1"/>
        <v>2339</v>
      </c>
      <c r="F40" s="181">
        <f t="shared" si="2"/>
        <v>4.9343909539681867E-2</v>
      </c>
      <c r="G40" s="180">
        <v>3809</v>
      </c>
      <c r="H40" s="180">
        <v>272</v>
      </c>
      <c r="I40" s="180">
        <f t="shared" si="3"/>
        <v>4081</v>
      </c>
      <c r="J40" s="181">
        <f t="shared" si="4"/>
        <v>4.7135597135597139E-2</v>
      </c>
      <c r="K40" s="180">
        <f t="shared" si="0"/>
        <v>6420</v>
      </c>
      <c r="P40" s="193"/>
    </row>
    <row r="41" spans="2:16" x14ac:dyDescent="0.2">
      <c r="B41" s="182" t="s">
        <v>64</v>
      </c>
      <c r="C41" s="180">
        <f t="shared" ref="C41:H41" si="5">SUM(C11:C40)</f>
        <v>30033</v>
      </c>
      <c r="D41" s="180">
        <f t="shared" si="5"/>
        <v>17369</v>
      </c>
      <c r="E41" s="182">
        <f t="shared" ref="E41" si="6">C41+D41</f>
        <v>47402</v>
      </c>
      <c r="F41" s="181">
        <f t="shared" ref="F41" si="7">E41/$E$41</f>
        <v>1</v>
      </c>
      <c r="G41" s="180">
        <f t="shared" si="5"/>
        <v>81210</v>
      </c>
      <c r="H41" s="180">
        <f t="shared" si="5"/>
        <v>5370</v>
      </c>
      <c r="I41" s="182">
        <f t="shared" ref="I41" si="8">G41+H41</f>
        <v>86580</v>
      </c>
      <c r="J41" s="181">
        <f t="shared" ref="J41" si="9">I41/$I$41</f>
        <v>1</v>
      </c>
      <c r="K41" s="182">
        <f t="shared" ref="K41:K42" si="10">E41+I41</f>
        <v>133982</v>
      </c>
      <c r="P41" s="193"/>
    </row>
    <row r="42" spans="2:16" ht="25.5" customHeight="1" x14ac:dyDescent="0.2">
      <c r="B42" s="194" t="s">
        <v>80</v>
      </c>
      <c r="C42" s="195">
        <f>+C41/$K$41</f>
        <v>0.22415697631025064</v>
      </c>
      <c r="D42" s="195">
        <f>+D41/$K$41</f>
        <v>0.12963681688585033</v>
      </c>
      <c r="E42" s="196">
        <f>C42+D42</f>
        <v>0.35379379319610094</v>
      </c>
      <c r="F42" s="195"/>
      <c r="G42" s="195">
        <f>+G41/$K$41</f>
        <v>0.60612619605618667</v>
      </c>
      <c r="H42" s="195">
        <f>+H41/$K$41</f>
        <v>4.0080010747712377E-2</v>
      </c>
      <c r="I42" s="196">
        <f>G42+H42</f>
        <v>0.64620620680389906</v>
      </c>
      <c r="J42" s="196"/>
      <c r="K42" s="196">
        <f t="shared" si="10"/>
        <v>1</v>
      </c>
    </row>
    <row r="43" spans="2:16" x14ac:dyDescent="0.2">
      <c r="B43" s="187"/>
      <c r="C43" s="200"/>
      <c r="D43" s="200"/>
      <c r="E43" s="200"/>
      <c r="F43" s="200"/>
      <c r="G43" s="200"/>
      <c r="H43" s="200"/>
      <c r="I43" s="200"/>
      <c r="J43" s="200"/>
      <c r="K43" s="200"/>
    </row>
    <row r="44" spans="2:16" ht="12.75" x14ac:dyDescent="0.2">
      <c r="B44" s="418" t="s">
        <v>105</v>
      </c>
      <c r="C44" s="418"/>
      <c r="D44" s="418"/>
      <c r="E44" s="418"/>
      <c r="F44" s="418"/>
      <c r="G44" s="418"/>
      <c r="H44" s="418"/>
      <c r="I44" s="418"/>
      <c r="J44" s="418"/>
      <c r="K44" s="418"/>
    </row>
    <row r="45" spans="2:16" ht="12.75" x14ac:dyDescent="0.2">
      <c r="B45" s="431" t="str">
        <f>'Solicitudes Regiones'!$B$6:$P$6</f>
        <v>Acumuladas de julio de 2008 a enero de 2018</v>
      </c>
      <c r="C45" s="431"/>
      <c r="D45" s="431"/>
      <c r="E45" s="431"/>
      <c r="F45" s="431"/>
      <c r="G45" s="431"/>
      <c r="H45" s="431"/>
      <c r="I45" s="431"/>
      <c r="J45" s="431"/>
      <c r="K45" s="431"/>
    </row>
    <row r="47" spans="2:16" ht="15" customHeight="1" x14ac:dyDescent="0.2">
      <c r="B47" s="447" t="s">
        <v>81</v>
      </c>
      <c r="C47" s="448"/>
      <c r="D47" s="448"/>
      <c r="E47" s="448"/>
      <c r="F47" s="448"/>
      <c r="G47" s="448"/>
      <c r="H47" s="448"/>
      <c r="I47" s="448"/>
      <c r="J47" s="448"/>
      <c r="K47" s="449"/>
      <c r="L47" s="201"/>
    </row>
    <row r="48" spans="2:16" ht="21" customHeight="1" x14ac:dyDescent="0.2">
      <c r="B48" s="446" t="s">
        <v>72</v>
      </c>
      <c r="C48" s="447" t="s">
        <v>2</v>
      </c>
      <c r="D48" s="448"/>
      <c r="E48" s="448"/>
      <c r="F48" s="448"/>
      <c r="G48" s="448"/>
      <c r="H48" s="448"/>
      <c r="I48" s="448"/>
      <c r="J48" s="448"/>
      <c r="K48" s="449"/>
    </row>
    <row r="49" spans="2:11" ht="24" x14ac:dyDescent="0.2">
      <c r="B49" s="446"/>
      <c r="C49" s="185" t="s">
        <v>73</v>
      </c>
      <c r="D49" s="185" t="s">
        <v>74</v>
      </c>
      <c r="E49" s="185" t="s">
        <v>75</v>
      </c>
      <c r="F49" s="185" t="s">
        <v>76</v>
      </c>
      <c r="G49" s="185" t="s">
        <v>8</v>
      </c>
      <c r="H49" s="185" t="s">
        <v>77</v>
      </c>
      <c r="I49" s="185" t="s">
        <v>78</v>
      </c>
      <c r="J49" s="185" t="s">
        <v>79</v>
      </c>
      <c r="K49" s="246" t="s">
        <v>44</v>
      </c>
    </row>
    <row r="50" spans="2:11" x14ac:dyDescent="0.2">
      <c r="B50" s="180" t="s">
        <v>251</v>
      </c>
      <c r="C50" s="180">
        <v>491</v>
      </c>
      <c r="D50" s="180">
        <v>176</v>
      </c>
      <c r="E50" s="180">
        <v>890</v>
      </c>
      <c r="F50" s="181">
        <f>E50/$E$80</f>
        <v>2.4379554045910263E-2</v>
      </c>
      <c r="G50" s="180">
        <v>883</v>
      </c>
      <c r="H50" s="180">
        <v>58</v>
      </c>
      <c r="I50" s="180">
        <f>G50+H50</f>
        <v>941</v>
      </c>
      <c r="J50" s="181">
        <f>I50/$I$80</f>
        <v>1.2728256458812389E-2</v>
      </c>
      <c r="K50" s="180">
        <f t="shared" ref="K50:K79" si="11">E50+I50</f>
        <v>1831</v>
      </c>
    </row>
    <row r="51" spans="2:11" x14ac:dyDescent="0.2">
      <c r="B51" s="180" t="s">
        <v>252</v>
      </c>
      <c r="C51" s="180">
        <v>284</v>
      </c>
      <c r="D51" s="180">
        <v>74</v>
      </c>
      <c r="E51" s="180">
        <v>613</v>
      </c>
      <c r="F51" s="181">
        <f t="shared" ref="F51:F79" si="12">E51/$E$80</f>
        <v>1.679176025858763E-2</v>
      </c>
      <c r="G51" s="180">
        <v>603</v>
      </c>
      <c r="H51" s="180">
        <v>38</v>
      </c>
      <c r="I51" s="180">
        <f t="shared" ref="I51:I79" si="13">G51+H51</f>
        <v>641</v>
      </c>
      <c r="J51" s="181">
        <f t="shared" ref="J51:J79" si="14">I51/$I$80</f>
        <v>8.6703638577032335E-3</v>
      </c>
      <c r="K51" s="180">
        <f t="shared" si="11"/>
        <v>1254</v>
      </c>
    </row>
    <row r="52" spans="2:11" x14ac:dyDescent="0.2">
      <c r="B52" s="180" t="s">
        <v>253</v>
      </c>
      <c r="C52" s="180">
        <v>268</v>
      </c>
      <c r="D52" s="180">
        <v>85</v>
      </c>
      <c r="E52" s="180">
        <v>587</v>
      </c>
      <c r="F52" s="181">
        <f t="shared" si="12"/>
        <v>1.6079548567358791E-2</v>
      </c>
      <c r="G52" s="180">
        <v>575</v>
      </c>
      <c r="H52" s="180">
        <v>38</v>
      </c>
      <c r="I52" s="180">
        <f t="shared" si="13"/>
        <v>613</v>
      </c>
      <c r="J52" s="181">
        <f t="shared" si="14"/>
        <v>8.2916272149330447E-3</v>
      </c>
      <c r="K52" s="180">
        <f t="shared" si="11"/>
        <v>1200</v>
      </c>
    </row>
    <row r="53" spans="2:11" x14ac:dyDescent="0.2">
      <c r="B53" s="180" t="s">
        <v>254</v>
      </c>
      <c r="C53" s="180">
        <v>284</v>
      </c>
      <c r="D53" s="180">
        <v>100</v>
      </c>
      <c r="E53" s="180">
        <v>370</v>
      </c>
      <c r="F53" s="181">
        <f t="shared" si="12"/>
        <v>1.0135320221333479E-2</v>
      </c>
      <c r="G53" s="180">
        <v>364</v>
      </c>
      <c r="H53" s="180">
        <v>24</v>
      </c>
      <c r="I53" s="180">
        <f t="shared" si="13"/>
        <v>388</v>
      </c>
      <c r="J53" s="181">
        <f t="shared" si="14"/>
        <v>5.2482077641011768E-3</v>
      </c>
      <c r="K53" s="180">
        <f t="shared" si="11"/>
        <v>758</v>
      </c>
    </row>
    <row r="54" spans="2:11" x14ac:dyDescent="0.2">
      <c r="B54" s="180" t="s">
        <v>255</v>
      </c>
      <c r="C54" s="180">
        <v>219</v>
      </c>
      <c r="D54" s="180">
        <v>75</v>
      </c>
      <c r="E54" s="180">
        <v>499</v>
      </c>
      <c r="F54" s="181">
        <f t="shared" si="12"/>
        <v>1.3668985920122719E-2</v>
      </c>
      <c r="G54" s="180">
        <v>487</v>
      </c>
      <c r="H54" s="180">
        <v>40</v>
      </c>
      <c r="I54" s="180">
        <f t="shared" si="13"/>
        <v>527</v>
      </c>
      <c r="J54" s="181">
        <f t="shared" si="14"/>
        <v>7.1283646692817532E-3</v>
      </c>
      <c r="K54" s="180">
        <f t="shared" si="11"/>
        <v>1026</v>
      </c>
    </row>
    <row r="55" spans="2:11" x14ac:dyDescent="0.2">
      <c r="B55" s="180" t="s">
        <v>256</v>
      </c>
      <c r="C55" s="180">
        <v>280</v>
      </c>
      <c r="D55" s="180">
        <v>91</v>
      </c>
      <c r="E55" s="180">
        <v>980</v>
      </c>
      <c r="F55" s="181">
        <f t="shared" si="12"/>
        <v>2.6844902207856243E-2</v>
      </c>
      <c r="G55" s="180">
        <v>961</v>
      </c>
      <c r="H55" s="180">
        <v>46</v>
      </c>
      <c r="I55" s="180">
        <f t="shared" si="13"/>
        <v>1007</v>
      </c>
      <c r="J55" s="181">
        <f t="shared" si="14"/>
        <v>1.3620992831056404E-2</v>
      </c>
      <c r="K55" s="180">
        <f t="shared" si="11"/>
        <v>1987</v>
      </c>
    </row>
    <row r="56" spans="2:11" x14ac:dyDescent="0.2">
      <c r="B56" s="180" t="s">
        <v>257</v>
      </c>
      <c r="C56" s="180">
        <v>1032</v>
      </c>
      <c r="D56" s="180">
        <v>340</v>
      </c>
      <c r="E56" s="180">
        <v>2130</v>
      </c>
      <c r="F56" s="181">
        <f t="shared" si="12"/>
        <v>5.8346573166054898E-2</v>
      </c>
      <c r="G56" s="180">
        <v>2089</v>
      </c>
      <c r="H56" s="180">
        <v>154</v>
      </c>
      <c r="I56" s="180">
        <f t="shared" si="13"/>
        <v>2243</v>
      </c>
      <c r="J56" s="181">
        <f t="shared" si="14"/>
        <v>3.0339510347626133E-2</v>
      </c>
      <c r="K56" s="180">
        <f t="shared" si="11"/>
        <v>4373</v>
      </c>
    </row>
    <row r="57" spans="2:11" x14ac:dyDescent="0.2">
      <c r="B57" s="180" t="s">
        <v>258</v>
      </c>
      <c r="C57" s="180">
        <v>551</v>
      </c>
      <c r="D57" s="180">
        <v>168</v>
      </c>
      <c r="E57" s="180">
        <v>1177</v>
      </c>
      <c r="F57" s="181">
        <f t="shared" si="12"/>
        <v>3.2241275406782448E-2</v>
      </c>
      <c r="G57" s="180">
        <v>1165</v>
      </c>
      <c r="H57" s="180">
        <v>90</v>
      </c>
      <c r="I57" s="180">
        <f t="shared" si="13"/>
        <v>1255</v>
      </c>
      <c r="J57" s="181">
        <f t="shared" si="14"/>
        <v>1.6975517381306642E-2</v>
      </c>
      <c r="K57" s="180">
        <f t="shared" si="11"/>
        <v>2432</v>
      </c>
    </row>
    <row r="58" spans="2:11" x14ac:dyDescent="0.2">
      <c r="B58" s="180" t="s">
        <v>259</v>
      </c>
      <c r="C58" s="180">
        <v>146</v>
      </c>
      <c r="D58" s="180">
        <v>77</v>
      </c>
      <c r="E58" s="180">
        <v>234</v>
      </c>
      <c r="F58" s="181">
        <f t="shared" si="12"/>
        <v>6.4099052210595522E-3</v>
      </c>
      <c r="G58" s="180">
        <v>231</v>
      </c>
      <c r="H58" s="180">
        <v>25</v>
      </c>
      <c r="I58" s="180">
        <f t="shared" si="13"/>
        <v>256</v>
      </c>
      <c r="J58" s="181">
        <f t="shared" si="14"/>
        <v>3.4627350196131477E-3</v>
      </c>
      <c r="K58" s="180">
        <f t="shared" si="11"/>
        <v>490</v>
      </c>
    </row>
    <row r="59" spans="2:11" x14ac:dyDescent="0.2">
      <c r="B59" s="180" t="s">
        <v>260</v>
      </c>
      <c r="C59" s="180">
        <v>1238</v>
      </c>
      <c r="D59" s="180">
        <v>433</v>
      </c>
      <c r="E59" s="180">
        <v>2712</v>
      </c>
      <c r="F59" s="181">
        <f t="shared" si="12"/>
        <v>7.4289157946638915E-2</v>
      </c>
      <c r="G59" s="180">
        <v>2658</v>
      </c>
      <c r="H59" s="180">
        <v>167</v>
      </c>
      <c r="I59" s="180">
        <f t="shared" si="13"/>
        <v>2825</v>
      </c>
      <c r="J59" s="181">
        <f t="shared" si="14"/>
        <v>3.82118219937779E-2</v>
      </c>
      <c r="K59" s="180">
        <f t="shared" si="11"/>
        <v>5537</v>
      </c>
    </row>
    <row r="60" spans="2:11" x14ac:dyDescent="0.2">
      <c r="B60" s="180" t="s">
        <v>261</v>
      </c>
      <c r="C60" s="180">
        <v>1634</v>
      </c>
      <c r="D60" s="180">
        <v>448</v>
      </c>
      <c r="E60" s="180">
        <v>4099</v>
      </c>
      <c r="F60" s="181">
        <f t="shared" si="12"/>
        <v>0.11228291239796198</v>
      </c>
      <c r="G60" s="180">
        <v>4042</v>
      </c>
      <c r="H60" s="180">
        <v>197</v>
      </c>
      <c r="I60" s="180">
        <f t="shared" si="13"/>
        <v>4239</v>
      </c>
      <c r="J60" s="181">
        <f t="shared" si="14"/>
        <v>5.7338022453672394E-2</v>
      </c>
      <c r="K60" s="180">
        <f t="shared" si="11"/>
        <v>8338</v>
      </c>
    </row>
    <row r="61" spans="2:11" x14ac:dyDescent="0.2">
      <c r="B61" s="180" t="s">
        <v>262</v>
      </c>
      <c r="C61" s="180">
        <v>932</v>
      </c>
      <c r="D61" s="180">
        <v>310</v>
      </c>
      <c r="E61" s="180">
        <v>3373</v>
      </c>
      <c r="F61" s="181">
        <f t="shared" si="12"/>
        <v>9.2395770558264395E-2</v>
      </c>
      <c r="G61" s="180">
        <v>3328</v>
      </c>
      <c r="H61" s="180">
        <v>152</v>
      </c>
      <c r="I61" s="180">
        <f t="shared" si="13"/>
        <v>3480</v>
      </c>
      <c r="J61" s="181">
        <f t="shared" si="14"/>
        <v>4.7071554172866223E-2</v>
      </c>
      <c r="K61" s="180">
        <f t="shared" si="11"/>
        <v>6853</v>
      </c>
    </row>
    <row r="62" spans="2:11" x14ac:dyDescent="0.2">
      <c r="B62" s="180" t="s">
        <v>263</v>
      </c>
      <c r="C62" s="180">
        <v>272</v>
      </c>
      <c r="D62" s="180">
        <v>81</v>
      </c>
      <c r="E62" s="180">
        <v>793</v>
      </c>
      <c r="F62" s="181">
        <f t="shared" si="12"/>
        <v>2.1722456582479593E-2</v>
      </c>
      <c r="G62" s="180">
        <v>770</v>
      </c>
      <c r="H62" s="180">
        <v>41</v>
      </c>
      <c r="I62" s="180">
        <f t="shared" si="13"/>
        <v>811</v>
      </c>
      <c r="J62" s="181">
        <f t="shared" si="14"/>
        <v>1.0969836331665088E-2</v>
      </c>
      <c r="K62" s="180">
        <f t="shared" si="11"/>
        <v>1604</v>
      </c>
    </row>
    <row r="63" spans="2:11" x14ac:dyDescent="0.2">
      <c r="B63" s="180" t="s">
        <v>264</v>
      </c>
      <c r="C63" s="180">
        <v>767</v>
      </c>
      <c r="D63" s="180">
        <v>265</v>
      </c>
      <c r="E63" s="180">
        <v>2218</v>
      </c>
      <c r="F63" s="181">
        <f t="shared" si="12"/>
        <v>6.0757135813290966E-2</v>
      </c>
      <c r="G63" s="180">
        <v>2178</v>
      </c>
      <c r="H63" s="180">
        <v>100</v>
      </c>
      <c r="I63" s="180">
        <f t="shared" si="13"/>
        <v>2278</v>
      </c>
      <c r="J63" s="181">
        <f t="shared" si="14"/>
        <v>3.0812931151088869E-2</v>
      </c>
      <c r="K63" s="180">
        <f t="shared" si="11"/>
        <v>4496</v>
      </c>
    </row>
    <row r="64" spans="2:11" x14ac:dyDescent="0.2">
      <c r="B64" s="180" t="s">
        <v>265</v>
      </c>
      <c r="C64" s="180">
        <v>184</v>
      </c>
      <c r="D64" s="180">
        <v>38</v>
      </c>
      <c r="E64" s="180">
        <v>280</v>
      </c>
      <c r="F64" s="181">
        <f t="shared" si="12"/>
        <v>7.6699720593874981E-3</v>
      </c>
      <c r="G64" s="180">
        <v>279</v>
      </c>
      <c r="H64" s="180">
        <v>17</v>
      </c>
      <c r="I64" s="180">
        <f t="shared" si="13"/>
        <v>296</v>
      </c>
      <c r="J64" s="181">
        <f t="shared" si="14"/>
        <v>4.0037873664277015E-3</v>
      </c>
      <c r="K64" s="180">
        <f t="shared" si="11"/>
        <v>576</v>
      </c>
    </row>
    <row r="65" spans="2:11" x14ac:dyDescent="0.2">
      <c r="B65" s="180" t="s">
        <v>266</v>
      </c>
      <c r="C65" s="180">
        <v>2495</v>
      </c>
      <c r="D65" s="180">
        <v>726</v>
      </c>
      <c r="E65" s="180">
        <v>6519</v>
      </c>
      <c r="F65" s="181">
        <f t="shared" si="12"/>
        <v>0.17857338519695393</v>
      </c>
      <c r="G65" s="180">
        <v>6421</v>
      </c>
      <c r="H65" s="180">
        <v>396</v>
      </c>
      <c r="I65" s="180">
        <f t="shared" si="13"/>
        <v>6817</v>
      </c>
      <c r="J65" s="181">
        <f t="shared" si="14"/>
        <v>9.2208846205870415E-2</v>
      </c>
      <c r="K65" s="180">
        <f t="shared" si="11"/>
        <v>13336</v>
      </c>
    </row>
    <row r="66" spans="2:11" x14ac:dyDescent="0.2">
      <c r="B66" s="180" t="s">
        <v>267</v>
      </c>
      <c r="C66" s="180">
        <v>662</v>
      </c>
      <c r="D66" s="180">
        <v>234</v>
      </c>
      <c r="E66" s="180">
        <v>1539</v>
      </c>
      <c r="F66" s="181">
        <f t="shared" si="12"/>
        <v>4.2157453569276283E-2</v>
      </c>
      <c r="G66" s="180">
        <v>1520</v>
      </c>
      <c r="H66" s="180">
        <v>92</v>
      </c>
      <c r="I66" s="180">
        <f t="shared" si="13"/>
        <v>1612</v>
      </c>
      <c r="J66" s="181">
        <f t="shared" si="14"/>
        <v>2.1804409576626538E-2</v>
      </c>
      <c r="K66" s="180">
        <f t="shared" si="11"/>
        <v>3151</v>
      </c>
    </row>
    <row r="67" spans="2:11" x14ac:dyDescent="0.2">
      <c r="B67" s="180" t="s">
        <v>268</v>
      </c>
      <c r="C67" s="180">
        <v>475</v>
      </c>
      <c r="D67" s="180">
        <v>168</v>
      </c>
      <c r="E67" s="180">
        <v>1347</v>
      </c>
      <c r="F67" s="181">
        <f t="shared" si="12"/>
        <v>3.689804415712486E-2</v>
      </c>
      <c r="G67" s="180">
        <v>1329</v>
      </c>
      <c r="H67" s="180">
        <v>60</v>
      </c>
      <c r="I67" s="180">
        <f t="shared" si="13"/>
        <v>1389</v>
      </c>
      <c r="J67" s="181">
        <f t="shared" si="14"/>
        <v>1.8788042743135398E-2</v>
      </c>
      <c r="K67" s="180">
        <f t="shared" si="11"/>
        <v>2736</v>
      </c>
    </row>
    <row r="68" spans="2:11" x14ac:dyDescent="0.2">
      <c r="B68" s="180" t="s">
        <v>269</v>
      </c>
      <c r="C68" s="180">
        <v>5349</v>
      </c>
      <c r="D68" s="180">
        <v>1902</v>
      </c>
      <c r="E68" s="180">
        <v>14224</v>
      </c>
      <c r="F68" s="181">
        <f t="shared" si="12"/>
        <v>0.38963458061688488</v>
      </c>
      <c r="G68" s="180">
        <v>13975</v>
      </c>
      <c r="H68" s="180">
        <v>936</v>
      </c>
      <c r="I68" s="180">
        <f t="shared" si="13"/>
        <v>14911</v>
      </c>
      <c r="J68" s="181">
        <f t="shared" si="14"/>
        <v>0.20169078858379549</v>
      </c>
      <c r="K68" s="180">
        <f t="shared" si="11"/>
        <v>29135</v>
      </c>
    </row>
    <row r="69" spans="2:11" x14ac:dyDescent="0.2">
      <c r="B69" s="180" t="s">
        <v>56</v>
      </c>
      <c r="C69" s="180">
        <v>653</v>
      </c>
      <c r="D69" s="180">
        <v>328</v>
      </c>
      <c r="E69" s="180">
        <v>1520</v>
      </c>
      <c r="F69" s="181">
        <f t="shared" si="12"/>
        <v>4.163699117953213E-2</v>
      </c>
      <c r="G69" s="180">
        <v>1495</v>
      </c>
      <c r="H69" s="180">
        <v>120</v>
      </c>
      <c r="I69" s="180">
        <f t="shared" si="13"/>
        <v>1615</v>
      </c>
      <c r="J69" s="181">
        <f t="shared" si="14"/>
        <v>2.1844988502637629E-2</v>
      </c>
      <c r="K69" s="180">
        <f t="shared" si="11"/>
        <v>3135</v>
      </c>
    </row>
    <row r="70" spans="2:11" x14ac:dyDescent="0.2">
      <c r="B70" s="180" t="s">
        <v>270</v>
      </c>
      <c r="C70" s="180">
        <v>252</v>
      </c>
      <c r="D70" s="180">
        <v>106</v>
      </c>
      <c r="E70" s="180">
        <v>645</v>
      </c>
      <c r="F70" s="181">
        <f t="shared" si="12"/>
        <v>1.76683284939462E-2</v>
      </c>
      <c r="G70" s="180">
        <v>635</v>
      </c>
      <c r="H70" s="180">
        <v>35</v>
      </c>
      <c r="I70" s="180">
        <f t="shared" si="13"/>
        <v>670</v>
      </c>
      <c r="J70" s="181">
        <f t="shared" si="14"/>
        <v>9.0626268091437839E-3</v>
      </c>
      <c r="K70" s="180">
        <f t="shared" si="11"/>
        <v>1315</v>
      </c>
    </row>
    <row r="71" spans="2:11" x14ac:dyDescent="0.2">
      <c r="B71" s="180" t="s">
        <v>271</v>
      </c>
      <c r="C71" s="180">
        <v>399</v>
      </c>
      <c r="D71" s="180">
        <v>135</v>
      </c>
      <c r="E71" s="180">
        <v>949</v>
      </c>
      <c r="F71" s="181">
        <f t="shared" si="12"/>
        <v>2.5995726729852627E-2</v>
      </c>
      <c r="G71" s="180">
        <v>938</v>
      </c>
      <c r="H71" s="180">
        <v>47</v>
      </c>
      <c r="I71" s="180">
        <f t="shared" si="13"/>
        <v>985</v>
      </c>
      <c r="J71" s="181">
        <f t="shared" si="14"/>
        <v>1.3323414040308399E-2</v>
      </c>
      <c r="K71" s="180">
        <f t="shared" si="11"/>
        <v>1934</v>
      </c>
    </row>
    <row r="72" spans="2:11" x14ac:dyDescent="0.2">
      <c r="B72" s="180" t="s">
        <v>272</v>
      </c>
      <c r="C72" s="180">
        <v>3008</v>
      </c>
      <c r="D72" s="180">
        <v>895</v>
      </c>
      <c r="E72" s="180">
        <v>9382</v>
      </c>
      <c r="F72" s="181">
        <f t="shared" si="12"/>
        <v>0.25699884950419111</v>
      </c>
      <c r="G72" s="180">
        <v>9164</v>
      </c>
      <c r="H72" s="180">
        <v>541</v>
      </c>
      <c r="I72" s="180">
        <f t="shared" si="13"/>
        <v>9705</v>
      </c>
      <c r="J72" s="181">
        <f t="shared" si="14"/>
        <v>0.13127282564588125</v>
      </c>
      <c r="K72" s="180">
        <f t="shared" si="11"/>
        <v>19087</v>
      </c>
    </row>
    <row r="73" spans="2:11" x14ac:dyDescent="0.2">
      <c r="B73" s="180" t="s">
        <v>273</v>
      </c>
      <c r="C73" s="180">
        <v>502</v>
      </c>
      <c r="D73" s="180">
        <v>154</v>
      </c>
      <c r="E73" s="180">
        <v>1302</v>
      </c>
      <c r="F73" s="181">
        <f t="shared" si="12"/>
        <v>3.5665370076151864E-2</v>
      </c>
      <c r="G73" s="180">
        <v>1276</v>
      </c>
      <c r="H73" s="180">
        <v>73</v>
      </c>
      <c r="I73" s="180">
        <f t="shared" si="13"/>
        <v>1349</v>
      </c>
      <c r="J73" s="181">
        <f t="shared" si="14"/>
        <v>1.8246990396320845E-2</v>
      </c>
      <c r="K73" s="180">
        <f t="shared" si="11"/>
        <v>2651</v>
      </c>
    </row>
    <row r="74" spans="2:11" x14ac:dyDescent="0.2">
      <c r="B74" s="180" t="s">
        <v>274</v>
      </c>
      <c r="C74" s="180">
        <v>396</v>
      </c>
      <c r="D74" s="180">
        <v>112</v>
      </c>
      <c r="E74" s="180">
        <v>908</v>
      </c>
      <c r="F74" s="181">
        <f t="shared" si="12"/>
        <v>2.4872623678299458E-2</v>
      </c>
      <c r="G74" s="180">
        <v>893</v>
      </c>
      <c r="H74" s="180">
        <v>51</v>
      </c>
      <c r="I74" s="180">
        <f t="shared" si="13"/>
        <v>944</v>
      </c>
      <c r="J74" s="181">
        <f t="shared" si="14"/>
        <v>1.2768835384823481E-2</v>
      </c>
      <c r="K74" s="180">
        <f t="shared" si="11"/>
        <v>1852</v>
      </c>
    </row>
    <row r="75" spans="2:11" x14ac:dyDescent="0.2">
      <c r="B75" s="180" t="s">
        <v>275</v>
      </c>
      <c r="C75" s="180">
        <v>338</v>
      </c>
      <c r="D75" s="180">
        <v>150</v>
      </c>
      <c r="E75" s="180">
        <v>696</v>
      </c>
      <c r="F75" s="181">
        <f t="shared" si="12"/>
        <v>1.9065359119048924E-2</v>
      </c>
      <c r="G75" s="180">
        <v>688</v>
      </c>
      <c r="H75" s="180">
        <v>44</v>
      </c>
      <c r="I75" s="180">
        <f t="shared" si="13"/>
        <v>732</v>
      </c>
      <c r="J75" s="181">
        <f t="shared" si="14"/>
        <v>9.9012579467063436E-3</v>
      </c>
      <c r="K75" s="180">
        <f t="shared" si="11"/>
        <v>1428</v>
      </c>
    </row>
    <row r="76" spans="2:11" x14ac:dyDescent="0.2">
      <c r="B76" s="180" t="s">
        <v>276</v>
      </c>
      <c r="C76" s="180">
        <v>1093</v>
      </c>
      <c r="D76" s="180">
        <v>554</v>
      </c>
      <c r="E76" s="180">
        <v>2743</v>
      </c>
      <c r="F76" s="181">
        <f t="shared" si="12"/>
        <v>7.5138333424642531E-2</v>
      </c>
      <c r="G76" s="180">
        <v>2691</v>
      </c>
      <c r="H76" s="180">
        <v>156</v>
      </c>
      <c r="I76" s="180">
        <f t="shared" si="13"/>
        <v>2847</v>
      </c>
      <c r="J76" s="181">
        <f t="shared" si="14"/>
        <v>3.8509400784525902E-2</v>
      </c>
      <c r="K76" s="180">
        <f t="shared" si="11"/>
        <v>5590</v>
      </c>
    </row>
    <row r="77" spans="2:11" x14ac:dyDescent="0.2">
      <c r="B77" s="180" t="s">
        <v>277</v>
      </c>
      <c r="C77" s="180">
        <v>1236</v>
      </c>
      <c r="D77" s="180">
        <v>345</v>
      </c>
      <c r="E77" s="180">
        <v>3536</v>
      </c>
      <c r="F77" s="181">
        <f t="shared" si="12"/>
        <v>9.6860790007122111E-2</v>
      </c>
      <c r="G77" s="180">
        <v>3478</v>
      </c>
      <c r="H77" s="180">
        <v>121</v>
      </c>
      <c r="I77" s="180">
        <f t="shared" si="13"/>
        <v>3599</v>
      </c>
      <c r="J77" s="181">
        <f t="shared" si="14"/>
        <v>4.8681184904639525E-2</v>
      </c>
      <c r="K77" s="180">
        <f t="shared" si="11"/>
        <v>7135</v>
      </c>
    </row>
    <row r="78" spans="2:11" x14ac:dyDescent="0.2">
      <c r="B78" s="180" t="s">
        <v>278</v>
      </c>
      <c r="C78" s="180">
        <v>526</v>
      </c>
      <c r="D78" s="180">
        <v>214</v>
      </c>
      <c r="E78" s="180">
        <v>1425</v>
      </c>
      <c r="F78" s="181">
        <f t="shared" si="12"/>
        <v>3.9034679230811373E-2</v>
      </c>
      <c r="G78" s="180">
        <v>1404</v>
      </c>
      <c r="H78" s="180">
        <v>92</v>
      </c>
      <c r="I78" s="180">
        <f t="shared" si="13"/>
        <v>1496</v>
      </c>
      <c r="J78" s="181">
        <f t="shared" si="14"/>
        <v>2.023535777086433E-2</v>
      </c>
      <c r="K78" s="180">
        <f t="shared" si="11"/>
        <v>2921</v>
      </c>
    </row>
    <row r="79" spans="2:11" x14ac:dyDescent="0.2">
      <c r="B79" s="180" t="s">
        <v>279</v>
      </c>
      <c r="C79" s="180">
        <v>1311</v>
      </c>
      <c r="D79" s="180">
        <v>445</v>
      </c>
      <c r="E79" s="180">
        <v>3309</v>
      </c>
      <c r="F79" s="181">
        <f t="shared" si="12"/>
        <v>9.0642634087547247E-2</v>
      </c>
      <c r="G79" s="180">
        <v>3247</v>
      </c>
      <c r="H79" s="180">
        <v>212</v>
      </c>
      <c r="I79" s="180">
        <f t="shared" si="13"/>
        <v>3459</v>
      </c>
      <c r="J79" s="181">
        <f t="shared" si="14"/>
        <v>4.6787501690788581E-2</v>
      </c>
      <c r="K79" s="180">
        <f t="shared" si="11"/>
        <v>6768</v>
      </c>
    </row>
    <row r="80" spans="2:11" x14ac:dyDescent="0.2">
      <c r="B80" s="182" t="s">
        <v>64</v>
      </c>
      <c r="C80" s="180">
        <f t="shared" ref="C80:H80" si="15">SUM(C50:C79)</f>
        <v>27277</v>
      </c>
      <c r="D80" s="180">
        <f t="shared" si="15"/>
        <v>9229</v>
      </c>
      <c r="E80" s="182">
        <f>C80+D80</f>
        <v>36506</v>
      </c>
      <c r="F80" s="213">
        <f t="shared" ref="F80" si="16">E80/$E$80</f>
        <v>1</v>
      </c>
      <c r="G80" s="180">
        <f t="shared" si="15"/>
        <v>69767</v>
      </c>
      <c r="H80" s="180">
        <f t="shared" si="15"/>
        <v>4163</v>
      </c>
      <c r="I80" s="182">
        <f t="shared" ref="I80" si="17">G80+H80</f>
        <v>73930</v>
      </c>
      <c r="J80" s="213">
        <f t="shared" ref="J80" si="18">I80/$I$80</f>
        <v>1</v>
      </c>
      <c r="K80" s="182">
        <f t="shared" ref="K80:K81" si="19">E80+I80</f>
        <v>110436</v>
      </c>
    </row>
    <row r="81" spans="2:11" ht="24" x14ac:dyDescent="0.2">
      <c r="B81" s="194" t="s">
        <v>82</v>
      </c>
      <c r="C81" s="195">
        <f>+C80/$K$80</f>
        <v>0.24699373392734253</v>
      </c>
      <c r="D81" s="195">
        <f>+D80/$K$80</f>
        <v>8.3568763808902893E-2</v>
      </c>
      <c r="E81" s="196">
        <f>C81+D81</f>
        <v>0.33056249773624541</v>
      </c>
      <c r="F81" s="196"/>
      <c r="G81" s="195">
        <f>+G80/$K$80</f>
        <v>0.63174146111775142</v>
      </c>
      <c r="H81" s="195">
        <f>+H80/$K$80</f>
        <v>3.7696041146003112E-2</v>
      </c>
      <c r="I81" s="196">
        <f>G81+H81</f>
        <v>0.66943750226375454</v>
      </c>
      <c r="J81" s="196"/>
      <c r="K81" s="196">
        <f t="shared" si="19"/>
        <v>1</v>
      </c>
    </row>
    <row r="82" spans="2:11" x14ac:dyDescent="0.2">
      <c r="B82" s="187" t="s">
        <v>147</v>
      </c>
    </row>
    <row r="83" spans="2:11" x14ac:dyDescent="0.2">
      <c r="B83" s="187" t="s">
        <v>148</v>
      </c>
    </row>
  </sheetData>
  <mergeCells count="10">
    <mergeCell ref="B6:K6"/>
    <mergeCell ref="B5:K5"/>
    <mergeCell ref="B44:K44"/>
    <mergeCell ref="B45:K45"/>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P131"/>
  <sheetViews>
    <sheetView showGridLines="0" zoomScaleNormal="100" workbookViewId="0"/>
  </sheetViews>
  <sheetFormatPr baseColWidth="10" defaultRowHeight="12" x14ac:dyDescent="0.2"/>
  <cols>
    <col min="1" max="1" width="6" style="188" customWidth="1"/>
    <col min="2" max="2" width="18.140625" style="188" customWidth="1"/>
    <col min="3" max="3" width="9.7109375" style="188" bestFit="1" customWidth="1"/>
    <col min="4" max="4" width="9.140625" style="188" bestFit="1" customWidth="1"/>
    <col min="5" max="6" width="9.140625" style="188" customWidth="1"/>
    <col min="7" max="7" width="9.7109375" style="188" bestFit="1" customWidth="1"/>
    <col min="8" max="8" width="8.42578125" style="188" bestFit="1" customWidth="1"/>
    <col min="9" max="11" width="11" style="188" customWidth="1"/>
    <col min="12" max="12" width="9.140625" style="188" customWidth="1"/>
    <col min="13" max="251" width="11.42578125" style="188"/>
    <col min="252" max="252" width="18.140625" style="188" customWidth="1"/>
    <col min="253" max="253" width="9.7109375" style="188" bestFit="1" customWidth="1"/>
    <col min="254" max="254" width="9.140625" style="188" bestFit="1" customWidth="1"/>
    <col min="255" max="256" width="9.140625" style="188" customWidth="1"/>
    <col min="257" max="257" width="9.7109375" style="188" bestFit="1" customWidth="1"/>
    <col min="258" max="258" width="8.42578125" style="188" bestFit="1" customWidth="1"/>
    <col min="259" max="261" width="11" style="188" customWidth="1"/>
    <col min="262" max="267" width="0" style="188" hidden="1" customWidth="1"/>
    <col min="268" max="268" width="9.140625" style="188" customWidth="1"/>
    <col min="269" max="507" width="11.42578125" style="188"/>
    <col min="508" max="508" width="18.140625" style="188" customWidth="1"/>
    <col min="509" max="509" width="9.7109375" style="188" bestFit="1" customWidth="1"/>
    <col min="510" max="510" width="9.140625" style="188" bestFit="1" customWidth="1"/>
    <col min="511" max="512" width="9.140625" style="188" customWidth="1"/>
    <col min="513" max="513" width="9.7109375" style="188" bestFit="1" customWidth="1"/>
    <col min="514" max="514" width="8.42578125" style="188" bestFit="1" customWidth="1"/>
    <col min="515" max="517" width="11" style="188" customWidth="1"/>
    <col min="518" max="523" width="0" style="188" hidden="1" customWidth="1"/>
    <col min="524" max="524" width="9.140625" style="188" customWidth="1"/>
    <col min="525" max="763" width="11.42578125" style="188"/>
    <col min="764" max="764" width="18.140625" style="188" customWidth="1"/>
    <col min="765" max="765" width="9.7109375" style="188" bestFit="1" customWidth="1"/>
    <col min="766" max="766" width="9.140625" style="188" bestFit="1" customWidth="1"/>
    <col min="767" max="768" width="9.140625" style="188" customWidth="1"/>
    <col min="769" max="769" width="9.7109375" style="188" bestFit="1" customWidth="1"/>
    <col min="770" max="770" width="8.42578125" style="188" bestFit="1" customWidth="1"/>
    <col min="771" max="773" width="11" style="188" customWidth="1"/>
    <col min="774" max="779" width="0" style="188" hidden="1" customWidth="1"/>
    <col min="780" max="780" width="9.140625" style="188" customWidth="1"/>
    <col min="781" max="1019" width="11.42578125" style="188"/>
    <col min="1020" max="1020" width="18.140625" style="188" customWidth="1"/>
    <col min="1021" max="1021" width="9.7109375" style="188" bestFit="1" customWidth="1"/>
    <col min="1022" max="1022" width="9.140625" style="188" bestFit="1" customWidth="1"/>
    <col min="1023" max="1024" width="9.140625" style="188" customWidth="1"/>
    <col min="1025" max="1025" width="9.7109375" style="188" bestFit="1" customWidth="1"/>
    <col min="1026" max="1026" width="8.42578125" style="188" bestFit="1" customWidth="1"/>
    <col min="1027" max="1029" width="11" style="188" customWidth="1"/>
    <col min="1030" max="1035" width="0" style="188" hidden="1" customWidth="1"/>
    <col min="1036" max="1036" width="9.140625" style="188" customWidth="1"/>
    <col min="1037" max="1275" width="11.42578125" style="188"/>
    <col min="1276" max="1276" width="18.140625" style="188" customWidth="1"/>
    <col min="1277" max="1277" width="9.7109375" style="188" bestFit="1" customWidth="1"/>
    <col min="1278" max="1278" width="9.140625" style="188" bestFit="1" customWidth="1"/>
    <col min="1279" max="1280" width="9.140625" style="188" customWidth="1"/>
    <col min="1281" max="1281" width="9.7109375" style="188" bestFit="1" customWidth="1"/>
    <col min="1282" max="1282" width="8.42578125" style="188" bestFit="1" customWidth="1"/>
    <col min="1283" max="1285" width="11" style="188" customWidth="1"/>
    <col min="1286" max="1291" width="0" style="188" hidden="1" customWidth="1"/>
    <col min="1292" max="1292" width="9.140625" style="188" customWidth="1"/>
    <col min="1293" max="1531" width="11.42578125" style="188"/>
    <col min="1532" max="1532" width="18.140625" style="188" customWidth="1"/>
    <col min="1533" max="1533" width="9.7109375" style="188" bestFit="1" customWidth="1"/>
    <col min="1534" max="1534" width="9.140625" style="188" bestFit="1" customWidth="1"/>
    <col min="1535" max="1536" width="9.140625" style="188" customWidth="1"/>
    <col min="1537" max="1537" width="9.7109375" style="188" bestFit="1" customWidth="1"/>
    <col min="1538" max="1538" width="8.42578125" style="188" bestFit="1" customWidth="1"/>
    <col min="1539" max="1541" width="11" style="188" customWidth="1"/>
    <col min="1542" max="1547" width="0" style="188" hidden="1" customWidth="1"/>
    <col min="1548" max="1548" width="9.140625" style="188" customWidth="1"/>
    <col min="1549" max="1787" width="11.42578125" style="188"/>
    <col min="1788" max="1788" width="18.140625" style="188" customWidth="1"/>
    <col min="1789" max="1789" width="9.7109375" style="188" bestFit="1" customWidth="1"/>
    <col min="1790" max="1790" width="9.140625" style="188" bestFit="1" customWidth="1"/>
    <col min="1791" max="1792" width="9.140625" style="188" customWidth="1"/>
    <col min="1793" max="1793" width="9.7109375" style="188" bestFit="1" customWidth="1"/>
    <col min="1794" max="1794" width="8.42578125" style="188" bestFit="1" customWidth="1"/>
    <col min="1795" max="1797" width="11" style="188" customWidth="1"/>
    <col min="1798" max="1803" width="0" style="188" hidden="1" customWidth="1"/>
    <col min="1804" max="1804" width="9.140625" style="188" customWidth="1"/>
    <col min="1805" max="2043" width="11.42578125" style="188"/>
    <col min="2044" max="2044" width="18.140625" style="188" customWidth="1"/>
    <col min="2045" max="2045" width="9.7109375" style="188" bestFit="1" customWidth="1"/>
    <col min="2046" max="2046" width="9.140625" style="188" bestFit="1" customWidth="1"/>
    <col min="2047" max="2048" width="9.140625" style="188" customWidth="1"/>
    <col min="2049" max="2049" width="9.7109375" style="188" bestFit="1" customWidth="1"/>
    <col min="2050" max="2050" width="8.42578125" style="188" bestFit="1" customWidth="1"/>
    <col min="2051" max="2053" width="11" style="188" customWidth="1"/>
    <col min="2054" max="2059" width="0" style="188" hidden="1" customWidth="1"/>
    <col min="2060" max="2060" width="9.140625" style="188" customWidth="1"/>
    <col min="2061" max="2299" width="11.42578125" style="188"/>
    <col min="2300" max="2300" width="18.140625" style="188" customWidth="1"/>
    <col min="2301" max="2301" width="9.7109375" style="188" bestFit="1" customWidth="1"/>
    <col min="2302" max="2302" width="9.140625" style="188" bestFit="1" customWidth="1"/>
    <col min="2303" max="2304" width="9.140625" style="188" customWidth="1"/>
    <col min="2305" max="2305" width="9.7109375" style="188" bestFit="1" customWidth="1"/>
    <col min="2306" max="2306" width="8.42578125" style="188" bestFit="1" customWidth="1"/>
    <col min="2307" max="2309" width="11" style="188" customWidth="1"/>
    <col min="2310" max="2315" width="0" style="188" hidden="1" customWidth="1"/>
    <col min="2316" max="2316" width="9.140625" style="188" customWidth="1"/>
    <col min="2317" max="2555" width="11.42578125" style="188"/>
    <col min="2556" max="2556" width="18.140625" style="188" customWidth="1"/>
    <col min="2557" max="2557" width="9.7109375" style="188" bestFit="1" customWidth="1"/>
    <col min="2558" max="2558" width="9.140625" style="188" bestFit="1" customWidth="1"/>
    <col min="2559" max="2560" width="9.140625" style="188" customWidth="1"/>
    <col min="2561" max="2561" width="9.7109375" style="188" bestFit="1" customWidth="1"/>
    <col min="2562" max="2562" width="8.42578125" style="188" bestFit="1" customWidth="1"/>
    <col min="2563" max="2565" width="11" style="188" customWidth="1"/>
    <col min="2566" max="2571" width="0" style="188" hidden="1" customWidth="1"/>
    <col min="2572" max="2572" width="9.140625" style="188" customWidth="1"/>
    <col min="2573" max="2811" width="11.42578125" style="188"/>
    <col min="2812" max="2812" width="18.140625" style="188" customWidth="1"/>
    <col min="2813" max="2813" width="9.7109375" style="188" bestFit="1" customWidth="1"/>
    <col min="2814" max="2814" width="9.140625" style="188" bestFit="1" customWidth="1"/>
    <col min="2815" max="2816" width="9.140625" style="188" customWidth="1"/>
    <col min="2817" max="2817" width="9.7109375" style="188" bestFit="1" customWidth="1"/>
    <col min="2818" max="2818" width="8.42578125" style="188" bestFit="1" customWidth="1"/>
    <col min="2819" max="2821" width="11" style="188" customWidth="1"/>
    <col min="2822" max="2827" width="0" style="188" hidden="1" customWidth="1"/>
    <col min="2828" max="2828" width="9.140625" style="188" customWidth="1"/>
    <col min="2829" max="3067" width="11.42578125" style="188"/>
    <col min="3068" max="3068" width="18.140625" style="188" customWidth="1"/>
    <col min="3069" max="3069" width="9.7109375" style="188" bestFit="1" customWidth="1"/>
    <col min="3070" max="3070" width="9.140625" style="188" bestFit="1" customWidth="1"/>
    <col min="3071" max="3072" width="9.140625" style="188" customWidth="1"/>
    <col min="3073" max="3073" width="9.7109375" style="188" bestFit="1" customWidth="1"/>
    <col min="3074" max="3074" width="8.42578125" style="188" bestFit="1" customWidth="1"/>
    <col min="3075" max="3077" width="11" style="188" customWidth="1"/>
    <col min="3078" max="3083" width="0" style="188" hidden="1" customWidth="1"/>
    <col min="3084" max="3084" width="9.140625" style="188" customWidth="1"/>
    <col min="3085" max="3323" width="11.42578125" style="188"/>
    <col min="3324" max="3324" width="18.140625" style="188" customWidth="1"/>
    <col min="3325" max="3325" width="9.7109375" style="188" bestFit="1" customWidth="1"/>
    <col min="3326" max="3326" width="9.140625" style="188" bestFit="1" customWidth="1"/>
    <col min="3327" max="3328" width="9.140625" style="188" customWidth="1"/>
    <col min="3329" max="3329" width="9.7109375" style="188" bestFit="1" customWidth="1"/>
    <col min="3330" max="3330" width="8.42578125" style="188" bestFit="1" customWidth="1"/>
    <col min="3331" max="3333" width="11" style="188" customWidth="1"/>
    <col min="3334" max="3339" width="0" style="188" hidden="1" customWidth="1"/>
    <col min="3340" max="3340" width="9.140625" style="188" customWidth="1"/>
    <col min="3341" max="3579" width="11.42578125" style="188"/>
    <col min="3580" max="3580" width="18.140625" style="188" customWidth="1"/>
    <col min="3581" max="3581" width="9.7109375" style="188" bestFit="1" customWidth="1"/>
    <col min="3582" max="3582" width="9.140625" style="188" bestFit="1" customWidth="1"/>
    <col min="3583" max="3584" width="9.140625" style="188" customWidth="1"/>
    <col min="3585" max="3585" width="9.7109375" style="188" bestFit="1" customWidth="1"/>
    <col min="3586" max="3586" width="8.42578125" style="188" bestFit="1" customWidth="1"/>
    <col min="3587" max="3589" width="11" style="188" customWidth="1"/>
    <col min="3590" max="3595" width="0" style="188" hidden="1" customWidth="1"/>
    <col min="3596" max="3596" width="9.140625" style="188" customWidth="1"/>
    <col min="3597" max="3835" width="11.42578125" style="188"/>
    <col min="3836" max="3836" width="18.140625" style="188" customWidth="1"/>
    <col min="3837" max="3837" width="9.7109375" style="188" bestFit="1" customWidth="1"/>
    <col min="3838" max="3838" width="9.140625" style="188" bestFit="1" customWidth="1"/>
    <col min="3839" max="3840" width="9.140625" style="188" customWidth="1"/>
    <col min="3841" max="3841" width="9.7109375" style="188" bestFit="1" customWidth="1"/>
    <col min="3842" max="3842" width="8.42578125" style="188" bestFit="1" customWidth="1"/>
    <col min="3843" max="3845" width="11" style="188" customWidth="1"/>
    <col min="3846" max="3851" width="0" style="188" hidden="1" customWidth="1"/>
    <col min="3852" max="3852" width="9.140625" style="188" customWidth="1"/>
    <col min="3853" max="4091" width="11.42578125" style="188"/>
    <col min="4092" max="4092" width="18.140625" style="188" customWidth="1"/>
    <col min="4093" max="4093" width="9.7109375" style="188" bestFit="1" customWidth="1"/>
    <col min="4094" max="4094" width="9.140625" style="188" bestFit="1" customWidth="1"/>
    <col min="4095" max="4096" width="9.140625" style="188" customWidth="1"/>
    <col min="4097" max="4097" width="9.7109375" style="188" bestFit="1" customWidth="1"/>
    <col min="4098" max="4098" width="8.42578125" style="188" bestFit="1" customWidth="1"/>
    <col min="4099" max="4101" width="11" style="188" customWidth="1"/>
    <col min="4102" max="4107" width="0" style="188" hidden="1" customWidth="1"/>
    <col min="4108" max="4108" width="9.140625" style="188" customWidth="1"/>
    <col min="4109" max="4347" width="11.42578125" style="188"/>
    <col min="4348" max="4348" width="18.140625" style="188" customWidth="1"/>
    <col min="4349" max="4349" width="9.7109375" style="188" bestFit="1" customWidth="1"/>
    <col min="4350" max="4350" width="9.140625" style="188" bestFit="1" customWidth="1"/>
    <col min="4351" max="4352" width="9.140625" style="188" customWidth="1"/>
    <col min="4353" max="4353" width="9.7109375" style="188" bestFit="1" customWidth="1"/>
    <col min="4354" max="4354" width="8.42578125" style="188" bestFit="1" customWidth="1"/>
    <col min="4355" max="4357" width="11" style="188" customWidth="1"/>
    <col min="4358" max="4363" width="0" style="188" hidden="1" customWidth="1"/>
    <col min="4364" max="4364" width="9.140625" style="188" customWidth="1"/>
    <col min="4365" max="4603" width="11.42578125" style="188"/>
    <col min="4604" max="4604" width="18.140625" style="188" customWidth="1"/>
    <col min="4605" max="4605" width="9.7109375" style="188" bestFit="1" customWidth="1"/>
    <col min="4606" max="4606" width="9.140625" style="188" bestFit="1" customWidth="1"/>
    <col min="4607" max="4608" width="9.140625" style="188" customWidth="1"/>
    <col min="4609" max="4609" width="9.7109375" style="188" bestFit="1" customWidth="1"/>
    <col min="4610" max="4610" width="8.42578125" style="188" bestFit="1" customWidth="1"/>
    <col min="4611" max="4613" width="11" style="188" customWidth="1"/>
    <col min="4614" max="4619" width="0" style="188" hidden="1" customWidth="1"/>
    <col min="4620" max="4620" width="9.140625" style="188" customWidth="1"/>
    <col min="4621" max="4859" width="11.42578125" style="188"/>
    <col min="4860" max="4860" width="18.140625" style="188" customWidth="1"/>
    <col min="4861" max="4861" width="9.7109375" style="188" bestFit="1" customWidth="1"/>
    <col min="4862" max="4862" width="9.140625" style="188" bestFit="1" customWidth="1"/>
    <col min="4863" max="4864" width="9.140625" style="188" customWidth="1"/>
    <col min="4865" max="4865" width="9.7109375" style="188" bestFit="1" customWidth="1"/>
    <col min="4866" max="4866" width="8.42578125" style="188" bestFit="1" customWidth="1"/>
    <col min="4867" max="4869" width="11" style="188" customWidth="1"/>
    <col min="4870" max="4875" width="0" style="188" hidden="1" customWidth="1"/>
    <col min="4876" max="4876" width="9.140625" style="188" customWidth="1"/>
    <col min="4877" max="5115" width="11.42578125" style="188"/>
    <col min="5116" max="5116" width="18.140625" style="188" customWidth="1"/>
    <col min="5117" max="5117" width="9.7109375" style="188" bestFit="1" customWidth="1"/>
    <col min="5118" max="5118" width="9.140625" style="188" bestFit="1" customWidth="1"/>
    <col min="5119" max="5120" width="9.140625" style="188" customWidth="1"/>
    <col min="5121" max="5121" width="9.7109375" style="188" bestFit="1" customWidth="1"/>
    <col min="5122" max="5122" width="8.42578125" style="188" bestFit="1" customWidth="1"/>
    <col min="5123" max="5125" width="11" style="188" customWidth="1"/>
    <col min="5126" max="5131" width="0" style="188" hidden="1" customWidth="1"/>
    <col min="5132" max="5132" width="9.140625" style="188" customWidth="1"/>
    <col min="5133" max="5371" width="11.42578125" style="188"/>
    <col min="5372" max="5372" width="18.140625" style="188" customWidth="1"/>
    <col min="5373" max="5373" width="9.7109375" style="188" bestFit="1" customWidth="1"/>
    <col min="5374" max="5374" width="9.140625" style="188" bestFit="1" customWidth="1"/>
    <col min="5375" max="5376" width="9.140625" style="188" customWidth="1"/>
    <col min="5377" max="5377" width="9.7109375" style="188" bestFit="1" customWidth="1"/>
    <col min="5378" max="5378" width="8.42578125" style="188" bestFit="1" customWidth="1"/>
    <col min="5379" max="5381" width="11" style="188" customWidth="1"/>
    <col min="5382" max="5387" width="0" style="188" hidden="1" customWidth="1"/>
    <col min="5388" max="5388" width="9.140625" style="188" customWidth="1"/>
    <col min="5389" max="5627" width="11.42578125" style="188"/>
    <col min="5628" max="5628" width="18.140625" style="188" customWidth="1"/>
    <col min="5629" max="5629" width="9.7109375" style="188" bestFit="1" customWidth="1"/>
    <col min="5630" max="5630" width="9.140625" style="188" bestFit="1" customWidth="1"/>
    <col min="5631" max="5632" width="9.140625" style="188" customWidth="1"/>
    <col min="5633" max="5633" width="9.7109375" style="188" bestFit="1" customWidth="1"/>
    <col min="5634" max="5634" width="8.42578125" style="188" bestFit="1" customWidth="1"/>
    <col min="5635" max="5637" width="11" style="188" customWidth="1"/>
    <col min="5638" max="5643" width="0" style="188" hidden="1" customWidth="1"/>
    <col min="5644" max="5644" width="9.140625" style="188" customWidth="1"/>
    <col min="5645" max="5883" width="11.42578125" style="188"/>
    <col min="5884" max="5884" width="18.140625" style="188" customWidth="1"/>
    <col min="5885" max="5885" width="9.7109375" style="188" bestFit="1" customWidth="1"/>
    <col min="5886" max="5886" width="9.140625" style="188" bestFit="1" customWidth="1"/>
    <col min="5887" max="5888" width="9.140625" style="188" customWidth="1"/>
    <col min="5889" max="5889" width="9.7109375" style="188" bestFit="1" customWidth="1"/>
    <col min="5890" max="5890" width="8.42578125" style="188" bestFit="1" customWidth="1"/>
    <col min="5891" max="5893" width="11" style="188" customWidth="1"/>
    <col min="5894" max="5899" width="0" style="188" hidden="1" customWidth="1"/>
    <col min="5900" max="5900" width="9.140625" style="188" customWidth="1"/>
    <col min="5901" max="6139" width="11.42578125" style="188"/>
    <col min="6140" max="6140" width="18.140625" style="188" customWidth="1"/>
    <col min="6141" max="6141" width="9.7109375" style="188" bestFit="1" customWidth="1"/>
    <col min="6142" max="6142" width="9.140625" style="188" bestFit="1" customWidth="1"/>
    <col min="6143" max="6144" width="9.140625" style="188" customWidth="1"/>
    <col min="6145" max="6145" width="9.7109375" style="188" bestFit="1" customWidth="1"/>
    <col min="6146" max="6146" width="8.42578125" style="188" bestFit="1" customWidth="1"/>
    <col min="6147" max="6149" width="11" style="188" customWidth="1"/>
    <col min="6150" max="6155" width="0" style="188" hidden="1" customWidth="1"/>
    <col min="6156" max="6156" width="9.140625" style="188" customWidth="1"/>
    <col min="6157" max="6395" width="11.42578125" style="188"/>
    <col min="6396" max="6396" width="18.140625" style="188" customWidth="1"/>
    <col min="6397" max="6397" width="9.7109375" style="188" bestFit="1" customWidth="1"/>
    <col min="6398" max="6398" width="9.140625" style="188" bestFit="1" customWidth="1"/>
    <col min="6399" max="6400" width="9.140625" style="188" customWidth="1"/>
    <col min="6401" max="6401" width="9.7109375" style="188" bestFit="1" customWidth="1"/>
    <col min="6402" max="6402" width="8.42578125" style="188" bestFit="1" customWidth="1"/>
    <col min="6403" max="6405" width="11" style="188" customWidth="1"/>
    <col min="6406" max="6411" width="0" style="188" hidden="1" customWidth="1"/>
    <col min="6412" max="6412" width="9.140625" style="188" customWidth="1"/>
    <col min="6413" max="6651" width="11.42578125" style="188"/>
    <col min="6652" max="6652" width="18.140625" style="188" customWidth="1"/>
    <col min="6653" max="6653" width="9.7109375" style="188" bestFit="1" customWidth="1"/>
    <col min="6654" max="6654" width="9.140625" style="188" bestFit="1" customWidth="1"/>
    <col min="6655" max="6656" width="9.140625" style="188" customWidth="1"/>
    <col min="6657" max="6657" width="9.7109375" style="188" bestFit="1" customWidth="1"/>
    <col min="6658" max="6658" width="8.42578125" style="188" bestFit="1" customWidth="1"/>
    <col min="6659" max="6661" width="11" style="188" customWidth="1"/>
    <col min="6662" max="6667" width="0" style="188" hidden="1" customWidth="1"/>
    <col min="6668" max="6668" width="9.140625" style="188" customWidth="1"/>
    <col min="6669" max="6907" width="11.42578125" style="188"/>
    <col min="6908" max="6908" width="18.140625" style="188" customWidth="1"/>
    <col min="6909" max="6909" width="9.7109375" style="188" bestFit="1" customWidth="1"/>
    <col min="6910" max="6910" width="9.140625" style="188" bestFit="1" customWidth="1"/>
    <col min="6911" max="6912" width="9.140625" style="188" customWidth="1"/>
    <col min="6913" max="6913" width="9.7109375" style="188" bestFit="1" customWidth="1"/>
    <col min="6914" max="6914" width="8.42578125" style="188" bestFit="1" customWidth="1"/>
    <col min="6915" max="6917" width="11" style="188" customWidth="1"/>
    <col min="6918" max="6923" width="0" style="188" hidden="1" customWidth="1"/>
    <col min="6924" max="6924" width="9.140625" style="188" customWidth="1"/>
    <col min="6925" max="7163" width="11.42578125" style="188"/>
    <col min="7164" max="7164" width="18.140625" style="188" customWidth="1"/>
    <col min="7165" max="7165" width="9.7109375" style="188" bestFit="1" customWidth="1"/>
    <col min="7166" max="7166" width="9.140625" style="188" bestFit="1" customWidth="1"/>
    <col min="7167" max="7168" width="9.140625" style="188" customWidth="1"/>
    <col min="7169" max="7169" width="9.7109375" style="188" bestFit="1" customWidth="1"/>
    <col min="7170" max="7170" width="8.42578125" style="188" bestFit="1" customWidth="1"/>
    <col min="7171" max="7173" width="11" style="188" customWidth="1"/>
    <col min="7174" max="7179" width="0" style="188" hidden="1" customWidth="1"/>
    <col min="7180" max="7180" width="9.140625" style="188" customWidth="1"/>
    <col min="7181" max="7419" width="11.42578125" style="188"/>
    <col min="7420" max="7420" width="18.140625" style="188" customWidth="1"/>
    <col min="7421" max="7421" width="9.7109375" style="188" bestFit="1" customWidth="1"/>
    <col min="7422" max="7422" width="9.140625" style="188" bestFit="1" customWidth="1"/>
    <col min="7423" max="7424" width="9.140625" style="188" customWidth="1"/>
    <col min="7425" max="7425" width="9.7109375" style="188" bestFit="1" customWidth="1"/>
    <col min="7426" max="7426" width="8.42578125" style="188" bestFit="1" customWidth="1"/>
    <col min="7427" max="7429" width="11" style="188" customWidth="1"/>
    <col min="7430" max="7435" width="0" style="188" hidden="1" customWidth="1"/>
    <col min="7436" max="7436" width="9.140625" style="188" customWidth="1"/>
    <col min="7437" max="7675" width="11.42578125" style="188"/>
    <col min="7676" max="7676" width="18.140625" style="188" customWidth="1"/>
    <col min="7677" max="7677" width="9.7109375" style="188" bestFit="1" customWidth="1"/>
    <col min="7678" max="7678" width="9.140625" style="188" bestFit="1" customWidth="1"/>
    <col min="7679" max="7680" width="9.140625" style="188" customWidth="1"/>
    <col min="7681" max="7681" width="9.7109375" style="188" bestFit="1" customWidth="1"/>
    <col min="7682" max="7682" width="8.42578125" style="188" bestFit="1" customWidth="1"/>
    <col min="7683" max="7685" width="11" style="188" customWidth="1"/>
    <col min="7686" max="7691" width="0" style="188" hidden="1" customWidth="1"/>
    <col min="7692" max="7692" width="9.140625" style="188" customWidth="1"/>
    <col min="7693" max="7931" width="11.42578125" style="188"/>
    <col min="7932" max="7932" width="18.140625" style="188" customWidth="1"/>
    <col min="7933" max="7933" width="9.7109375" style="188" bestFit="1" customWidth="1"/>
    <col min="7934" max="7934" width="9.140625" style="188" bestFit="1" customWidth="1"/>
    <col min="7935" max="7936" width="9.140625" style="188" customWidth="1"/>
    <col min="7937" max="7937" width="9.7109375" style="188" bestFit="1" customWidth="1"/>
    <col min="7938" max="7938" width="8.42578125" style="188" bestFit="1" customWidth="1"/>
    <col min="7939" max="7941" width="11" style="188" customWidth="1"/>
    <col min="7942" max="7947" width="0" style="188" hidden="1" customWidth="1"/>
    <col min="7948" max="7948" width="9.140625" style="188" customWidth="1"/>
    <col min="7949" max="8187" width="11.42578125" style="188"/>
    <col min="8188" max="8188" width="18.140625" style="188" customWidth="1"/>
    <col min="8189" max="8189" width="9.7109375" style="188" bestFit="1" customWidth="1"/>
    <col min="8190" max="8190" width="9.140625" style="188" bestFit="1" customWidth="1"/>
    <col min="8191" max="8192" width="9.140625" style="188" customWidth="1"/>
    <col min="8193" max="8193" width="9.7109375" style="188" bestFit="1" customWidth="1"/>
    <col min="8194" max="8194" width="8.42578125" style="188" bestFit="1" customWidth="1"/>
    <col min="8195" max="8197" width="11" style="188" customWidth="1"/>
    <col min="8198" max="8203" width="0" style="188" hidden="1" customWidth="1"/>
    <col min="8204" max="8204" width="9.140625" style="188" customWidth="1"/>
    <col min="8205" max="8443" width="11.42578125" style="188"/>
    <col min="8444" max="8444" width="18.140625" style="188" customWidth="1"/>
    <col min="8445" max="8445" width="9.7109375" style="188" bestFit="1" customWidth="1"/>
    <col min="8446" max="8446" width="9.140625" style="188" bestFit="1" customWidth="1"/>
    <col min="8447" max="8448" width="9.140625" style="188" customWidth="1"/>
    <col min="8449" max="8449" width="9.7109375" style="188" bestFit="1" customWidth="1"/>
    <col min="8450" max="8450" width="8.42578125" style="188" bestFit="1" customWidth="1"/>
    <col min="8451" max="8453" width="11" style="188" customWidth="1"/>
    <col min="8454" max="8459" width="0" style="188" hidden="1" customWidth="1"/>
    <col min="8460" max="8460" width="9.140625" style="188" customWidth="1"/>
    <col min="8461" max="8699" width="11.42578125" style="188"/>
    <col min="8700" max="8700" width="18.140625" style="188" customWidth="1"/>
    <col min="8701" max="8701" width="9.7109375" style="188" bestFit="1" customWidth="1"/>
    <col min="8702" max="8702" width="9.140625" style="188" bestFit="1" customWidth="1"/>
    <col min="8703" max="8704" width="9.140625" style="188" customWidth="1"/>
    <col min="8705" max="8705" width="9.7109375" style="188" bestFit="1" customWidth="1"/>
    <col min="8706" max="8706" width="8.42578125" style="188" bestFit="1" customWidth="1"/>
    <col min="8707" max="8709" width="11" style="188" customWidth="1"/>
    <col min="8710" max="8715" width="0" style="188" hidden="1" customWidth="1"/>
    <col min="8716" max="8716" width="9.140625" style="188" customWidth="1"/>
    <col min="8717" max="8955" width="11.42578125" style="188"/>
    <col min="8956" max="8956" width="18.140625" style="188" customWidth="1"/>
    <col min="8957" max="8957" width="9.7109375" style="188" bestFit="1" customWidth="1"/>
    <col min="8958" max="8958" width="9.140625" style="188" bestFit="1" customWidth="1"/>
    <col min="8959" max="8960" width="9.140625" style="188" customWidth="1"/>
    <col min="8961" max="8961" width="9.7109375" style="188" bestFit="1" customWidth="1"/>
    <col min="8962" max="8962" width="8.42578125" style="188" bestFit="1" customWidth="1"/>
    <col min="8963" max="8965" width="11" style="188" customWidth="1"/>
    <col min="8966" max="8971" width="0" style="188" hidden="1" customWidth="1"/>
    <col min="8972" max="8972" width="9.140625" style="188" customWidth="1"/>
    <col min="8973" max="9211" width="11.42578125" style="188"/>
    <col min="9212" max="9212" width="18.140625" style="188" customWidth="1"/>
    <col min="9213" max="9213" width="9.7109375" style="188" bestFit="1" customWidth="1"/>
    <col min="9214" max="9214" width="9.140625" style="188" bestFit="1" customWidth="1"/>
    <col min="9215" max="9216" width="9.140625" style="188" customWidth="1"/>
    <col min="9217" max="9217" width="9.7109375" style="188" bestFit="1" customWidth="1"/>
    <col min="9218" max="9218" width="8.42578125" style="188" bestFit="1" customWidth="1"/>
    <col min="9219" max="9221" width="11" style="188" customWidth="1"/>
    <col min="9222" max="9227" width="0" style="188" hidden="1" customWidth="1"/>
    <col min="9228" max="9228" width="9.140625" style="188" customWidth="1"/>
    <col min="9229" max="9467" width="11.42578125" style="188"/>
    <col min="9468" max="9468" width="18.140625" style="188" customWidth="1"/>
    <col min="9469" max="9469" width="9.7109375" style="188" bestFit="1" customWidth="1"/>
    <col min="9470" max="9470" width="9.140625" style="188" bestFit="1" customWidth="1"/>
    <col min="9471" max="9472" width="9.140625" style="188" customWidth="1"/>
    <col min="9473" max="9473" width="9.7109375" style="188" bestFit="1" customWidth="1"/>
    <col min="9474" max="9474" width="8.42578125" style="188" bestFit="1" customWidth="1"/>
    <col min="9475" max="9477" width="11" style="188" customWidth="1"/>
    <col min="9478" max="9483" width="0" style="188" hidden="1" customWidth="1"/>
    <col min="9484" max="9484" width="9.140625" style="188" customWidth="1"/>
    <col min="9485" max="9723" width="11.42578125" style="188"/>
    <col min="9724" max="9724" width="18.140625" style="188" customWidth="1"/>
    <col min="9725" max="9725" width="9.7109375" style="188" bestFit="1" customWidth="1"/>
    <col min="9726" max="9726" width="9.140625" style="188" bestFit="1" customWidth="1"/>
    <col min="9727" max="9728" width="9.140625" style="188" customWidth="1"/>
    <col min="9729" max="9729" width="9.7109375" style="188" bestFit="1" customWidth="1"/>
    <col min="9730" max="9730" width="8.42578125" style="188" bestFit="1" customWidth="1"/>
    <col min="9731" max="9733" width="11" style="188" customWidth="1"/>
    <col min="9734" max="9739" width="0" style="188" hidden="1" customWidth="1"/>
    <col min="9740" max="9740" width="9.140625" style="188" customWidth="1"/>
    <col min="9741" max="9979" width="11.42578125" style="188"/>
    <col min="9980" max="9980" width="18.140625" style="188" customWidth="1"/>
    <col min="9981" max="9981" width="9.7109375" style="188" bestFit="1" customWidth="1"/>
    <col min="9982" max="9982" width="9.140625" style="188" bestFit="1" customWidth="1"/>
    <col min="9983" max="9984" width="9.140625" style="188" customWidth="1"/>
    <col min="9985" max="9985" width="9.7109375" style="188" bestFit="1" customWidth="1"/>
    <col min="9986" max="9986" width="8.42578125" style="188" bestFit="1" customWidth="1"/>
    <col min="9987" max="9989" width="11" style="188" customWidth="1"/>
    <col min="9990" max="9995" width="0" style="188" hidden="1" customWidth="1"/>
    <col min="9996" max="9996" width="9.140625" style="188" customWidth="1"/>
    <col min="9997" max="10235" width="11.42578125" style="188"/>
    <col min="10236" max="10236" width="18.140625" style="188" customWidth="1"/>
    <col min="10237" max="10237" width="9.7109375" style="188" bestFit="1" customWidth="1"/>
    <col min="10238" max="10238" width="9.140625" style="188" bestFit="1" customWidth="1"/>
    <col min="10239" max="10240" width="9.140625" style="188" customWidth="1"/>
    <col min="10241" max="10241" width="9.7109375" style="188" bestFit="1" customWidth="1"/>
    <col min="10242" max="10242" width="8.42578125" style="188" bestFit="1" customWidth="1"/>
    <col min="10243" max="10245" width="11" style="188" customWidth="1"/>
    <col min="10246" max="10251" width="0" style="188" hidden="1" customWidth="1"/>
    <col min="10252" max="10252" width="9.140625" style="188" customWidth="1"/>
    <col min="10253" max="10491" width="11.42578125" style="188"/>
    <col min="10492" max="10492" width="18.140625" style="188" customWidth="1"/>
    <col min="10493" max="10493" width="9.7109375" style="188" bestFit="1" customWidth="1"/>
    <col min="10494" max="10494" width="9.140625" style="188" bestFit="1" customWidth="1"/>
    <col min="10495" max="10496" width="9.140625" style="188" customWidth="1"/>
    <col min="10497" max="10497" width="9.7109375" style="188" bestFit="1" customWidth="1"/>
    <col min="10498" max="10498" width="8.42578125" style="188" bestFit="1" customWidth="1"/>
    <col min="10499" max="10501" width="11" style="188" customWidth="1"/>
    <col min="10502" max="10507" width="0" style="188" hidden="1" customWidth="1"/>
    <col min="10508" max="10508" width="9.140625" style="188" customWidth="1"/>
    <col min="10509" max="10747" width="11.42578125" style="188"/>
    <col min="10748" max="10748" width="18.140625" style="188" customWidth="1"/>
    <col min="10749" max="10749" width="9.7109375" style="188" bestFit="1" customWidth="1"/>
    <col min="10750" max="10750" width="9.140625" style="188" bestFit="1" customWidth="1"/>
    <col min="10751" max="10752" width="9.140625" style="188" customWidth="1"/>
    <col min="10753" max="10753" width="9.7109375" style="188" bestFit="1" customWidth="1"/>
    <col min="10754" max="10754" width="8.42578125" style="188" bestFit="1" customWidth="1"/>
    <col min="10755" max="10757" width="11" style="188" customWidth="1"/>
    <col min="10758" max="10763" width="0" style="188" hidden="1" customWidth="1"/>
    <col min="10764" max="10764" width="9.140625" style="188" customWidth="1"/>
    <col min="10765" max="11003" width="11.42578125" style="188"/>
    <col min="11004" max="11004" width="18.140625" style="188" customWidth="1"/>
    <col min="11005" max="11005" width="9.7109375" style="188" bestFit="1" customWidth="1"/>
    <col min="11006" max="11006" width="9.140625" style="188" bestFit="1" customWidth="1"/>
    <col min="11007" max="11008" width="9.140625" style="188" customWidth="1"/>
    <col min="11009" max="11009" width="9.7109375" style="188" bestFit="1" customWidth="1"/>
    <col min="11010" max="11010" width="8.42578125" style="188" bestFit="1" customWidth="1"/>
    <col min="11011" max="11013" width="11" style="188" customWidth="1"/>
    <col min="11014" max="11019" width="0" style="188" hidden="1" customWidth="1"/>
    <col min="11020" max="11020" width="9.140625" style="188" customWidth="1"/>
    <col min="11021" max="11259" width="11.42578125" style="188"/>
    <col min="11260" max="11260" width="18.140625" style="188" customWidth="1"/>
    <col min="11261" max="11261" width="9.7109375" style="188" bestFit="1" customWidth="1"/>
    <col min="11262" max="11262" width="9.140625" style="188" bestFit="1" customWidth="1"/>
    <col min="11263" max="11264" width="9.140625" style="188" customWidth="1"/>
    <col min="11265" max="11265" width="9.7109375" style="188" bestFit="1" customWidth="1"/>
    <col min="11266" max="11266" width="8.42578125" style="188" bestFit="1" customWidth="1"/>
    <col min="11267" max="11269" width="11" style="188" customWidth="1"/>
    <col min="11270" max="11275" width="0" style="188" hidden="1" customWidth="1"/>
    <col min="11276" max="11276" width="9.140625" style="188" customWidth="1"/>
    <col min="11277" max="11515" width="11.42578125" style="188"/>
    <col min="11516" max="11516" width="18.140625" style="188" customWidth="1"/>
    <col min="11517" max="11517" width="9.7109375" style="188" bestFit="1" customWidth="1"/>
    <col min="11518" max="11518" width="9.140625" style="188" bestFit="1" customWidth="1"/>
    <col min="11519" max="11520" width="9.140625" style="188" customWidth="1"/>
    <col min="11521" max="11521" width="9.7109375" style="188" bestFit="1" customWidth="1"/>
    <col min="11522" max="11522" width="8.42578125" style="188" bestFit="1" customWidth="1"/>
    <col min="11523" max="11525" width="11" style="188" customWidth="1"/>
    <col min="11526" max="11531" width="0" style="188" hidden="1" customWidth="1"/>
    <col min="11532" max="11532" width="9.140625" style="188" customWidth="1"/>
    <col min="11533" max="11771" width="11.42578125" style="188"/>
    <col min="11772" max="11772" width="18.140625" style="188" customWidth="1"/>
    <col min="11773" max="11773" width="9.7109375" style="188" bestFit="1" customWidth="1"/>
    <col min="11774" max="11774" width="9.140625" style="188" bestFit="1" customWidth="1"/>
    <col min="11775" max="11776" width="9.140625" style="188" customWidth="1"/>
    <col min="11777" max="11777" width="9.7109375" style="188" bestFit="1" customWidth="1"/>
    <col min="11778" max="11778" width="8.42578125" style="188" bestFit="1" customWidth="1"/>
    <col min="11779" max="11781" width="11" style="188" customWidth="1"/>
    <col min="11782" max="11787" width="0" style="188" hidden="1" customWidth="1"/>
    <col min="11788" max="11788" width="9.140625" style="188" customWidth="1"/>
    <col min="11789" max="12027" width="11.42578125" style="188"/>
    <col min="12028" max="12028" width="18.140625" style="188" customWidth="1"/>
    <col min="12029" max="12029" width="9.7109375" style="188" bestFit="1" customWidth="1"/>
    <col min="12030" max="12030" width="9.140625" style="188" bestFit="1" customWidth="1"/>
    <col min="12031" max="12032" width="9.140625" style="188" customWidth="1"/>
    <col min="12033" max="12033" width="9.7109375" style="188" bestFit="1" customWidth="1"/>
    <col min="12034" max="12034" width="8.42578125" style="188" bestFit="1" customWidth="1"/>
    <col min="12035" max="12037" width="11" style="188" customWidth="1"/>
    <col min="12038" max="12043" width="0" style="188" hidden="1" customWidth="1"/>
    <col min="12044" max="12044" width="9.140625" style="188" customWidth="1"/>
    <col min="12045" max="12283" width="11.42578125" style="188"/>
    <col min="12284" max="12284" width="18.140625" style="188" customWidth="1"/>
    <col min="12285" max="12285" width="9.7109375" style="188" bestFit="1" customWidth="1"/>
    <col min="12286" max="12286" width="9.140625" style="188" bestFit="1" customWidth="1"/>
    <col min="12287" max="12288" width="9.140625" style="188" customWidth="1"/>
    <col min="12289" max="12289" width="9.7109375" style="188" bestFit="1" customWidth="1"/>
    <col min="12290" max="12290" width="8.42578125" style="188" bestFit="1" customWidth="1"/>
    <col min="12291" max="12293" width="11" style="188" customWidth="1"/>
    <col min="12294" max="12299" width="0" style="188" hidden="1" customWidth="1"/>
    <col min="12300" max="12300" width="9.140625" style="188" customWidth="1"/>
    <col min="12301" max="12539" width="11.42578125" style="188"/>
    <col min="12540" max="12540" width="18.140625" style="188" customWidth="1"/>
    <col min="12541" max="12541" width="9.7109375" style="188" bestFit="1" customWidth="1"/>
    <col min="12542" max="12542" width="9.140625" style="188" bestFit="1" customWidth="1"/>
    <col min="12543" max="12544" width="9.140625" style="188" customWidth="1"/>
    <col min="12545" max="12545" width="9.7109375" style="188" bestFit="1" customWidth="1"/>
    <col min="12546" max="12546" width="8.42578125" style="188" bestFit="1" customWidth="1"/>
    <col min="12547" max="12549" width="11" style="188" customWidth="1"/>
    <col min="12550" max="12555" width="0" style="188" hidden="1" customWidth="1"/>
    <col min="12556" max="12556" width="9.140625" style="188" customWidth="1"/>
    <col min="12557" max="12795" width="11.42578125" style="188"/>
    <col min="12796" max="12796" width="18.140625" style="188" customWidth="1"/>
    <col min="12797" max="12797" width="9.7109375" style="188" bestFit="1" customWidth="1"/>
    <col min="12798" max="12798" width="9.140625" style="188" bestFit="1" customWidth="1"/>
    <col min="12799" max="12800" width="9.140625" style="188" customWidth="1"/>
    <col min="12801" max="12801" width="9.7109375" style="188" bestFit="1" customWidth="1"/>
    <col min="12802" max="12802" width="8.42578125" style="188" bestFit="1" customWidth="1"/>
    <col min="12803" max="12805" width="11" style="188" customWidth="1"/>
    <col min="12806" max="12811" width="0" style="188" hidden="1" customWidth="1"/>
    <col min="12812" max="12812" width="9.140625" style="188" customWidth="1"/>
    <col min="12813" max="13051" width="11.42578125" style="188"/>
    <col min="13052" max="13052" width="18.140625" style="188" customWidth="1"/>
    <col min="13053" max="13053" width="9.7109375" style="188" bestFit="1" customWidth="1"/>
    <col min="13054" max="13054" width="9.140625" style="188" bestFit="1" customWidth="1"/>
    <col min="13055" max="13056" width="9.140625" style="188" customWidth="1"/>
    <col min="13057" max="13057" width="9.7109375" style="188" bestFit="1" customWidth="1"/>
    <col min="13058" max="13058" width="8.42578125" style="188" bestFit="1" customWidth="1"/>
    <col min="13059" max="13061" width="11" style="188" customWidth="1"/>
    <col min="13062" max="13067" width="0" style="188" hidden="1" customWidth="1"/>
    <col min="13068" max="13068" width="9.140625" style="188" customWidth="1"/>
    <col min="13069" max="13307" width="11.42578125" style="188"/>
    <col min="13308" max="13308" width="18.140625" style="188" customWidth="1"/>
    <col min="13309" max="13309" width="9.7109375" style="188" bestFit="1" customWidth="1"/>
    <col min="13310" max="13310" width="9.140625" style="188" bestFit="1" customWidth="1"/>
    <col min="13311" max="13312" width="9.140625" style="188" customWidth="1"/>
    <col min="13313" max="13313" width="9.7109375" style="188" bestFit="1" customWidth="1"/>
    <col min="13314" max="13314" width="8.42578125" style="188" bestFit="1" customWidth="1"/>
    <col min="13315" max="13317" width="11" style="188" customWidth="1"/>
    <col min="13318" max="13323" width="0" style="188" hidden="1" customWidth="1"/>
    <col min="13324" max="13324" width="9.140625" style="188" customWidth="1"/>
    <col min="13325" max="13563" width="11.42578125" style="188"/>
    <col min="13564" max="13564" width="18.140625" style="188" customWidth="1"/>
    <col min="13565" max="13565" width="9.7109375" style="188" bestFit="1" customWidth="1"/>
    <col min="13566" max="13566" width="9.140625" style="188" bestFit="1" customWidth="1"/>
    <col min="13567" max="13568" width="9.140625" style="188" customWidth="1"/>
    <col min="13569" max="13569" width="9.7109375" style="188" bestFit="1" customWidth="1"/>
    <col min="13570" max="13570" width="8.42578125" style="188" bestFit="1" customWidth="1"/>
    <col min="13571" max="13573" width="11" style="188" customWidth="1"/>
    <col min="13574" max="13579" width="0" style="188" hidden="1" customWidth="1"/>
    <col min="13580" max="13580" width="9.140625" style="188" customWidth="1"/>
    <col min="13581" max="13819" width="11.42578125" style="188"/>
    <col min="13820" max="13820" width="18.140625" style="188" customWidth="1"/>
    <col min="13821" max="13821" width="9.7109375" style="188" bestFit="1" customWidth="1"/>
    <col min="13822" max="13822" width="9.140625" style="188" bestFit="1" customWidth="1"/>
    <col min="13823" max="13824" width="9.140625" style="188" customWidth="1"/>
    <col min="13825" max="13825" width="9.7109375" style="188" bestFit="1" customWidth="1"/>
    <col min="13826" max="13826" width="8.42578125" style="188" bestFit="1" customWidth="1"/>
    <col min="13827" max="13829" width="11" style="188" customWidth="1"/>
    <col min="13830" max="13835" width="0" style="188" hidden="1" customWidth="1"/>
    <col min="13836" max="13836" width="9.140625" style="188" customWidth="1"/>
    <col min="13837" max="14075" width="11.42578125" style="188"/>
    <col min="14076" max="14076" width="18.140625" style="188" customWidth="1"/>
    <col min="14077" max="14077" width="9.7109375" style="188" bestFit="1" customWidth="1"/>
    <col min="14078" max="14078" width="9.140625" style="188" bestFit="1" customWidth="1"/>
    <col min="14079" max="14080" width="9.140625" style="188" customWidth="1"/>
    <col min="14081" max="14081" width="9.7109375" style="188" bestFit="1" customWidth="1"/>
    <col min="14082" max="14082" width="8.42578125" style="188" bestFit="1" customWidth="1"/>
    <col min="14083" max="14085" width="11" style="188" customWidth="1"/>
    <col min="14086" max="14091" width="0" style="188" hidden="1" customWidth="1"/>
    <col min="14092" max="14092" width="9.140625" style="188" customWidth="1"/>
    <col min="14093" max="14331" width="11.42578125" style="188"/>
    <col min="14332" max="14332" width="18.140625" style="188" customWidth="1"/>
    <col min="14333" max="14333" width="9.7109375" style="188" bestFit="1" customWidth="1"/>
    <col min="14334" max="14334" width="9.140625" style="188" bestFit="1" customWidth="1"/>
    <col min="14335" max="14336" width="9.140625" style="188" customWidth="1"/>
    <col min="14337" max="14337" width="9.7109375" style="188" bestFit="1" customWidth="1"/>
    <col min="14338" max="14338" width="8.42578125" style="188" bestFit="1" customWidth="1"/>
    <col min="14339" max="14341" width="11" style="188" customWidth="1"/>
    <col min="14342" max="14347" width="0" style="188" hidden="1" customWidth="1"/>
    <col min="14348" max="14348" width="9.140625" style="188" customWidth="1"/>
    <col min="14349" max="14587" width="11.42578125" style="188"/>
    <col min="14588" max="14588" width="18.140625" style="188" customWidth="1"/>
    <col min="14589" max="14589" width="9.7109375" style="188" bestFit="1" customWidth="1"/>
    <col min="14590" max="14590" width="9.140625" style="188" bestFit="1" customWidth="1"/>
    <col min="14591" max="14592" width="9.140625" style="188" customWidth="1"/>
    <col min="14593" max="14593" width="9.7109375" style="188" bestFit="1" customWidth="1"/>
    <col min="14594" max="14594" width="8.42578125" style="188" bestFit="1" customWidth="1"/>
    <col min="14595" max="14597" width="11" style="188" customWidth="1"/>
    <col min="14598" max="14603" width="0" style="188" hidden="1" customWidth="1"/>
    <col min="14604" max="14604" width="9.140625" style="188" customWidth="1"/>
    <col min="14605" max="14843" width="11.42578125" style="188"/>
    <col min="14844" max="14844" width="18.140625" style="188" customWidth="1"/>
    <col min="14845" max="14845" width="9.7109375" style="188" bestFit="1" customWidth="1"/>
    <col min="14846" max="14846" width="9.140625" style="188" bestFit="1" customWidth="1"/>
    <col min="14847" max="14848" width="9.140625" style="188" customWidth="1"/>
    <col min="14849" max="14849" width="9.7109375" style="188" bestFit="1" customWidth="1"/>
    <col min="14850" max="14850" width="8.42578125" style="188" bestFit="1" customWidth="1"/>
    <col min="14851" max="14853" width="11" style="188" customWidth="1"/>
    <col min="14854" max="14859" width="0" style="188" hidden="1" customWidth="1"/>
    <col min="14860" max="14860" width="9.140625" style="188" customWidth="1"/>
    <col min="14861" max="15099" width="11.42578125" style="188"/>
    <col min="15100" max="15100" width="18.140625" style="188" customWidth="1"/>
    <col min="15101" max="15101" width="9.7109375" style="188" bestFit="1" customWidth="1"/>
    <col min="15102" max="15102" width="9.140625" style="188" bestFit="1" customWidth="1"/>
    <col min="15103" max="15104" width="9.140625" style="188" customWidth="1"/>
    <col min="15105" max="15105" width="9.7109375" style="188" bestFit="1" customWidth="1"/>
    <col min="15106" max="15106" width="8.42578125" style="188" bestFit="1" customWidth="1"/>
    <col min="15107" max="15109" width="11" style="188" customWidth="1"/>
    <col min="15110" max="15115" width="0" style="188" hidden="1" customWidth="1"/>
    <col min="15116" max="15116" width="9.140625" style="188" customWidth="1"/>
    <col min="15117" max="15355" width="11.42578125" style="188"/>
    <col min="15356" max="15356" width="18.140625" style="188" customWidth="1"/>
    <col min="15357" max="15357" width="9.7109375" style="188" bestFit="1" customWidth="1"/>
    <col min="15358" max="15358" width="9.140625" style="188" bestFit="1" customWidth="1"/>
    <col min="15359" max="15360" width="9.140625" style="188" customWidth="1"/>
    <col min="15361" max="15361" width="9.7109375" style="188" bestFit="1" customWidth="1"/>
    <col min="15362" max="15362" width="8.42578125" style="188" bestFit="1" customWidth="1"/>
    <col min="15363" max="15365" width="11" style="188" customWidth="1"/>
    <col min="15366" max="15371" width="0" style="188" hidden="1" customWidth="1"/>
    <col min="15372" max="15372" width="9.140625" style="188" customWidth="1"/>
    <col min="15373" max="15611" width="11.42578125" style="188"/>
    <col min="15612" max="15612" width="18.140625" style="188" customWidth="1"/>
    <col min="15613" max="15613" width="9.7109375" style="188" bestFit="1" customWidth="1"/>
    <col min="15614" max="15614" width="9.140625" style="188" bestFit="1" customWidth="1"/>
    <col min="15615" max="15616" width="9.140625" style="188" customWidth="1"/>
    <col min="15617" max="15617" width="9.7109375" style="188" bestFit="1" customWidth="1"/>
    <col min="15618" max="15618" width="8.42578125" style="188" bestFit="1" customWidth="1"/>
    <col min="15619" max="15621" width="11" style="188" customWidth="1"/>
    <col min="15622" max="15627" width="0" style="188" hidden="1" customWidth="1"/>
    <col min="15628" max="15628" width="9.140625" style="188" customWidth="1"/>
    <col min="15629" max="15867" width="11.42578125" style="188"/>
    <col min="15868" max="15868" width="18.140625" style="188" customWidth="1"/>
    <col min="15869" max="15869" width="9.7109375" style="188" bestFit="1" customWidth="1"/>
    <col min="15870" max="15870" width="9.140625" style="188" bestFit="1" customWidth="1"/>
    <col min="15871" max="15872" width="9.140625" style="188" customWidth="1"/>
    <col min="15873" max="15873" width="9.7109375" style="188" bestFit="1" customWidth="1"/>
    <col min="15874" max="15874" width="8.42578125" style="188" bestFit="1" customWidth="1"/>
    <col min="15875" max="15877" width="11" style="188" customWidth="1"/>
    <col min="15878" max="15883" width="0" style="188" hidden="1" customWidth="1"/>
    <col min="15884" max="15884" width="9.140625" style="188" customWidth="1"/>
    <col min="15885" max="16123" width="11.42578125" style="188"/>
    <col min="16124" max="16124" width="18.140625" style="188" customWidth="1"/>
    <col min="16125" max="16125" width="9.7109375" style="188" bestFit="1" customWidth="1"/>
    <col min="16126" max="16126" width="9.140625" style="188" bestFit="1" customWidth="1"/>
    <col min="16127" max="16128" width="9.140625" style="188" customWidth="1"/>
    <col min="16129" max="16129" width="9.7109375" style="188" bestFit="1" customWidth="1"/>
    <col min="16130" max="16130" width="8.42578125" style="188" bestFit="1" customWidth="1"/>
    <col min="16131" max="16133" width="11" style="188" customWidth="1"/>
    <col min="16134" max="16139" width="0" style="188" hidden="1" customWidth="1"/>
    <col min="16140" max="16140" width="9.140625" style="188" customWidth="1"/>
    <col min="16141" max="16384" width="11.42578125" style="188"/>
  </cols>
  <sheetData>
    <row r="1" spans="1:16" s="189" customFormat="1" x14ac:dyDescent="0.2">
      <c r="B1" s="202"/>
      <c r="C1" s="202"/>
      <c r="D1" s="202"/>
      <c r="E1" s="202"/>
      <c r="F1" s="202"/>
      <c r="G1" s="202"/>
      <c r="H1" s="202"/>
      <c r="I1" s="202"/>
      <c r="J1" s="202"/>
      <c r="K1" s="202"/>
      <c r="L1" s="202"/>
    </row>
    <row r="2" spans="1:16" s="189" customFormat="1" x14ac:dyDescent="0.2">
      <c r="A2" s="216" t="s">
        <v>119</v>
      </c>
      <c r="B2" s="202"/>
      <c r="C2" s="202"/>
      <c r="D2" s="202"/>
      <c r="E2" s="202"/>
      <c r="F2" s="202"/>
      <c r="G2" s="202"/>
      <c r="H2" s="202"/>
      <c r="I2" s="202"/>
      <c r="K2" s="202"/>
      <c r="L2" s="202"/>
    </row>
    <row r="3" spans="1:16" s="189" customFormat="1" ht="15" x14ac:dyDescent="0.25">
      <c r="A3" s="216" t="s">
        <v>120</v>
      </c>
      <c r="B3" s="202"/>
      <c r="C3" s="202"/>
      <c r="D3" s="202"/>
      <c r="E3" s="202"/>
      <c r="F3" s="202"/>
      <c r="G3" s="202"/>
      <c r="H3" s="202"/>
      <c r="I3" s="202"/>
      <c r="J3" s="369"/>
      <c r="K3" s="202"/>
      <c r="L3" s="202"/>
    </row>
    <row r="4" spans="1:16" s="189" customFormat="1" x14ac:dyDescent="0.2">
      <c r="B4" s="202"/>
      <c r="C4" s="202"/>
      <c r="D4" s="202"/>
      <c r="E4" s="202"/>
      <c r="F4" s="202"/>
      <c r="G4" s="202"/>
      <c r="H4" s="202"/>
      <c r="I4" s="202"/>
      <c r="J4" s="202"/>
      <c r="K4" s="202"/>
      <c r="L4" s="202"/>
    </row>
    <row r="5" spans="1:16" s="189" customFormat="1" ht="12.75" x14ac:dyDescent="0.2">
      <c r="B5" s="418" t="s">
        <v>138</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x14ac:dyDescent="0.2">
      <c r="B7" s="190"/>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ht="15.75" customHeight="1" x14ac:dyDescent="0.2">
      <c r="B11" s="180" t="s">
        <v>280</v>
      </c>
      <c r="C11" s="180">
        <v>1832</v>
      </c>
      <c r="D11" s="180">
        <v>1084</v>
      </c>
      <c r="E11" s="180">
        <f>C11+D11</f>
        <v>2916</v>
      </c>
      <c r="F11" s="181">
        <f>E11/$E$65</f>
        <v>2.8095733610822061E-2</v>
      </c>
      <c r="G11" s="180">
        <v>5879</v>
      </c>
      <c r="H11" s="180">
        <v>323</v>
      </c>
      <c r="I11" s="180">
        <f>G11+H11</f>
        <v>6202</v>
      </c>
      <c r="J11" s="181">
        <f>I11/$I$65</f>
        <v>3.8426984392522782E-2</v>
      </c>
      <c r="K11" s="180">
        <f t="shared" ref="K11:K64" si="0">E11+I11</f>
        <v>9118</v>
      </c>
      <c r="P11" s="193"/>
    </row>
    <row r="12" spans="1:16" x14ac:dyDescent="0.2">
      <c r="B12" s="180" t="s">
        <v>281</v>
      </c>
      <c r="C12" s="180">
        <v>1500</v>
      </c>
      <c r="D12" s="180">
        <v>981</v>
      </c>
      <c r="E12" s="180">
        <f t="shared" ref="E12:E64" si="1">C12+D12</f>
        <v>2481</v>
      </c>
      <c r="F12" s="181">
        <f t="shared" ref="F12:F64" si="2">E12/$E$65</f>
        <v>2.3904497629783791E-2</v>
      </c>
      <c r="G12" s="180">
        <v>4842</v>
      </c>
      <c r="H12" s="180">
        <v>195</v>
      </c>
      <c r="I12" s="180">
        <f t="shared" ref="I12:I64" si="3">G12+H12</f>
        <v>5037</v>
      </c>
      <c r="J12" s="181">
        <f t="shared" ref="J12:J64" si="4">I12/$I$65</f>
        <v>3.1208758527110168E-2</v>
      </c>
      <c r="K12" s="180">
        <f t="shared" si="0"/>
        <v>7518</v>
      </c>
      <c r="P12" s="193"/>
    </row>
    <row r="13" spans="1:16" x14ac:dyDescent="0.2">
      <c r="B13" s="180" t="s">
        <v>282</v>
      </c>
      <c r="C13" s="180">
        <v>2043</v>
      </c>
      <c r="D13" s="180">
        <v>1131</v>
      </c>
      <c r="E13" s="180">
        <f t="shared" si="1"/>
        <v>3174</v>
      </c>
      <c r="F13" s="181">
        <f t="shared" si="2"/>
        <v>3.0581570123713726E-2</v>
      </c>
      <c r="G13" s="180">
        <v>7539</v>
      </c>
      <c r="H13" s="180">
        <v>318</v>
      </c>
      <c r="I13" s="180">
        <f t="shared" si="3"/>
        <v>7857</v>
      </c>
      <c r="J13" s="181">
        <f t="shared" si="4"/>
        <v>4.8681202252829979E-2</v>
      </c>
      <c r="K13" s="180">
        <f t="shared" si="0"/>
        <v>11031</v>
      </c>
      <c r="P13" s="193"/>
    </row>
    <row r="14" spans="1:16" x14ac:dyDescent="0.2">
      <c r="B14" s="180" t="s">
        <v>283</v>
      </c>
      <c r="C14" s="180">
        <v>5160</v>
      </c>
      <c r="D14" s="180">
        <v>3479</v>
      </c>
      <c r="E14" s="180">
        <f t="shared" si="1"/>
        <v>8639</v>
      </c>
      <c r="F14" s="181">
        <f t="shared" si="2"/>
        <v>8.3236983080895666E-2</v>
      </c>
      <c r="G14" s="180">
        <v>13435</v>
      </c>
      <c r="H14" s="180">
        <v>1004</v>
      </c>
      <c r="I14" s="180">
        <f t="shared" si="3"/>
        <v>14439</v>
      </c>
      <c r="J14" s="181">
        <f t="shared" si="4"/>
        <v>8.9462629416903666E-2</v>
      </c>
      <c r="K14" s="180">
        <f t="shared" si="0"/>
        <v>23078</v>
      </c>
      <c r="P14" s="193"/>
    </row>
    <row r="15" spans="1:16" x14ac:dyDescent="0.2">
      <c r="B15" s="180" t="s">
        <v>284</v>
      </c>
      <c r="C15" s="180">
        <v>934</v>
      </c>
      <c r="D15" s="180">
        <v>851</v>
      </c>
      <c r="E15" s="180">
        <f t="shared" si="1"/>
        <v>1785</v>
      </c>
      <c r="F15" s="181">
        <f t="shared" si="2"/>
        <v>1.7198520060122558E-2</v>
      </c>
      <c r="G15" s="180">
        <v>1867</v>
      </c>
      <c r="H15" s="180">
        <v>181</v>
      </c>
      <c r="I15" s="180">
        <f t="shared" si="3"/>
        <v>2048</v>
      </c>
      <c r="J15" s="181">
        <f t="shared" si="4"/>
        <v>1.2689207358253251E-2</v>
      </c>
      <c r="K15" s="180">
        <f t="shared" si="0"/>
        <v>3833</v>
      </c>
      <c r="P15" s="193"/>
    </row>
    <row r="16" spans="1:16" x14ac:dyDescent="0.2">
      <c r="B16" s="180" t="s">
        <v>285</v>
      </c>
      <c r="C16" s="180">
        <v>500</v>
      </c>
      <c r="D16" s="180">
        <v>415</v>
      </c>
      <c r="E16" s="180">
        <f t="shared" si="1"/>
        <v>915</v>
      </c>
      <c r="F16" s="181">
        <f t="shared" si="2"/>
        <v>8.8160480980460174E-3</v>
      </c>
      <c r="G16" s="180">
        <v>1042</v>
      </c>
      <c r="H16" s="180">
        <v>91</v>
      </c>
      <c r="I16" s="180">
        <f t="shared" si="3"/>
        <v>1133</v>
      </c>
      <c r="J16" s="181">
        <f t="shared" si="4"/>
        <v>7.0199570004399088E-3</v>
      </c>
      <c r="K16" s="180">
        <f t="shared" si="0"/>
        <v>2048</v>
      </c>
      <c r="P16" s="193"/>
    </row>
    <row r="17" spans="2:16" x14ac:dyDescent="0.2">
      <c r="B17" s="180" t="s">
        <v>286</v>
      </c>
      <c r="C17" s="180">
        <v>127</v>
      </c>
      <c r="D17" s="180">
        <v>179</v>
      </c>
      <c r="E17" s="180">
        <f t="shared" si="1"/>
        <v>306</v>
      </c>
      <c r="F17" s="181">
        <f t="shared" si="2"/>
        <v>2.9483177245924383E-3</v>
      </c>
      <c r="G17" s="180">
        <v>201</v>
      </c>
      <c r="H17" s="180">
        <v>47</v>
      </c>
      <c r="I17" s="180">
        <f t="shared" si="3"/>
        <v>248</v>
      </c>
      <c r="J17" s="181">
        <f t="shared" si="4"/>
        <v>1.5365837035384796E-3</v>
      </c>
      <c r="K17" s="180">
        <f t="shared" si="0"/>
        <v>554</v>
      </c>
      <c r="P17" s="193"/>
    </row>
    <row r="18" spans="2:16" x14ac:dyDescent="0.2">
      <c r="B18" s="180" t="s">
        <v>287</v>
      </c>
      <c r="C18" s="180">
        <v>599</v>
      </c>
      <c r="D18" s="180">
        <v>630</v>
      </c>
      <c r="E18" s="180">
        <f t="shared" si="1"/>
        <v>1229</v>
      </c>
      <c r="F18" s="181">
        <f t="shared" si="2"/>
        <v>1.1841446024588585E-2</v>
      </c>
      <c r="G18" s="180">
        <v>1511</v>
      </c>
      <c r="H18" s="180">
        <v>192</v>
      </c>
      <c r="I18" s="180">
        <f t="shared" si="3"/>
        <v>1703</v>
      </c>
      <c r="J18" s="181">
        <f t="shared" si="4"/>
        <v>1.0551621157766254E-2</v>
      </c>
      <c r="K18" s="180">
        <f t="shared" si="0"/>
        <v>2932</v>
      </c>
      <c r="P18" s="193"/>
    </row>
    <row r="19" spans="2:16" x14ac:dyDescent="0.2">
      <c r="B19" s="180" t="s">
        <v>288</v>
      </c>
      <c r="C19" s="180">
        <v>255</v>
      </c>
      <c r="D19" s="180">
        <v>535</v>
      </c>
      <c r="E19" s="180">
        <f t="shared" si="1"/>
        <v>790</v>
      </c>
      <c r="F19" s="181">
        <f t="shared" si="2"/>
        <v>7.6116699425752493E-3</v>
      </c>
      <c r="G19" s="180">
        <v>617</v>
      </c>
      <c r="H19" s="180">
        <v>79</v>
      </c>
      <c r="I19" s="180">
        <f t="shared" si="3"/>
        <v>696</v>
      </c>
      <c r="J19" s="181">
        <f t="shared" si="4"/>
        <v>4.3123478131563784E-3</v>
      </c>
      <c r="K19" s="180">
        <f t="shared" si="0"/>
        <v>1486</v>
      </c>
      <c r="P19" s="193"/>
    </row>
    <row r="20" spans="2:16" x14ac:dyDescent="0.2">
      <c r="B20" s="180" t="s">
        <v>289</v>
      </c>
      <c r="C20" s="180">
        <v>239</v>
      </c>
      <c r="D20" s="180">
        <v>278</v>
      </c>
      <c r="E20" s="180">
        <f t="shared" si="1"/>
        <v>517</v>
      </c>
      <c r="F20" s="181">
        <f t="shared" si="2"/>
        <v>4.9813080510270934E-3</v>
      </c>
      <c r="G20" s="180">
        <v>581</v>
      </c>
      <c r="H20" s="180">
        <v>47</v>
      </c>
      <c r="I20" s="180">
        <f t="shared" si="3"/>
        <v>628</v>
      </c>
      <c r="J20" s="181">
        <f t="shared" si="4"/>
        <v>3.8910264750893759E-3</v>
      </c>
      <c r="K20" s="180">
        <f t="shared" si="0"/>
        <v>1145</v>
      </c>
      <c r="P20" s="193"/>
    </row>
    <row r="21" spans="2:16" x14ac:dyDescent="0.2">
      <c r="B21" s="180" t="s">
        <v>290</v>
      </c>
      <c r="C21" s="180">
        <v>358</v>
      </c>
      <c r="D21" s="180">
        <v>580</v>
      </c>
      <c r="E21" s="180">
        <f t="shared" si="1"/>
        <v>938</v>
      </c>
      <c r="F21" s="181">
        <f t="shared" si="2"/>
        <v>9.0376536786526372E-3</v>
      </c>
      <c r="G21" s="180">
        <v>786</v>
      </c>
      <c r="H21" s="180">
        <v>136</v>
      </c>
      <c r="I21" s="180">
        <f t="shared" si="3"/>
        <v>922</v>
      </c>
      <c r="J21" s="181">
        <f t="shared" si="4"/>
        <v>5.7126216720261216E-3</v>
      </c>
      <c r="K21" s="180">
        <f t="shared" si="0"/>
        <v>1860</v>
      </c>
      <c r="P21" s="193"/>
    </row>
    <row r="22" spans="2:16" x14ac:dyDescent="0.2">
      <c r="B22" s="180" t="s">
        <v>291</v>
      </c>
      <c r="C22" s="180">
        <v>2841</v>
      </c>
      <c r="D22" s="180">
        <v>1941</v>
      </c>
      <c r="E22" s="180">
        <f t="shared" si="1"/>
        <v>4782</v>
      </c>
      <c r="F22" s="181">
        <f t="shared" si="2"/>
        <v>4.6074690715689676E-2</v>
      </c>
      <c r="G22" s="180">
        <v>7893</v>
      </c>
      <c r="H22" s="180">
        <v>417</v>
      </c>
      <c r="I22" s="180">
        <f t="shared" si="3"/>
        <v>8310</v>
      </c>
      <c r="J22" s="181">
        <f t="shared" si="4"/>
        <v>5.1487945872599861E-2</v>
      </c>
      <c r="K22" s="180">
        <f t="shared" si="0"/>
        <v>13092</v>
      </c>
      <c r="P22" s="193"/>
    </row>
    <row r="23" spans="2:16" x14ac:dyDescent="0.2">
      <c r="B23" s="180" t="s">
        <v>292</v>
      </c>
      <c r="C23" s="180">
        <v>630</v>
      </c>
      <c r="D23" s="180">
        <v>561</v>
      </c>
      <c r="E23" s="180">
        <f t="shared" si="1"/>
        <v>1191</v>
      </c>
      <c r="F23" s="181">
        <f t="shared" si="2"/>
        <v>1.1475315065325471E-2</v>
      </c>
      <c r="G23" s="180">
        <v>1521</v>
      </c>
      <c r="H23" s="180">
        <v>109</v>
      </c>
      <c r="I23" s="180">
        <f t="shared" si="3"/>
        <v>1630</v>
      </c>
      <c r="J23" s="181">
        <f t="shared" si="4"/>
        <v>1.0099320309547265E-2</v>
      </c>
      <c r="K23" s="180">
        <f t="shared" si="0"/>
        <v>2821</v>
      </c>
      <c r="P23" s="193"/>
    </row>
    <row r="24" spans="2:16" x14ac:dyDescent="0.2">
      <c r="B24" s="180" t="s">
        <v>293</v>
      </c>
      <c r="C24" s="180">
        <v>1104</v>
      </c>
      <c r="D24" s="180">
        <v>1012</v>
      </c>
      <c r="E24" s="180">
        <f t="shared" si="1"/>
        <v>2116</v>
      </c>
      <c r="F24" s="181">
        <f t="shared" si="2"/>
        <v>2.0387713415809149E-2</v>
      </c>
      <c r="G24" s="180">
        <v>3986</v>
      </c>
      <c r="H24" s="180">
        <v>217</v>
      </c>
      <c r="I24" s="180">
        <f t="shared" si="3"/>
        <v>4203</v>
      </c>
      <c r="J24" s="181">
        <f t="shared" si="4"/>
        <v>2.6041376233758993E-2</v>
      </c>
      <c r="K24" s="180">
        <f t="shared" si="0"/>
        <v>6319</v>
      </c>
      <c r="P24" s="193"/>
    </row>
    <row r="25" spans="2:16" x14ac:dyDescent="0.2">
      <c r="B25" s="180" t="s">
        <v>294</v>
      </c>
      <c r="C25" s="180">
        <v>567</v>
      </c>
      <c r="D25" s="180">
        <v>487</v>
      </c>
      <c r="E25" s="180">
        <f t="shared" si="1"/>
        <v>1054</v>
      </c>
      <c r="F25" s="181">
        <f t="shared" si="2"/>
        <v>1.0155316606929509E-2</v>
      </c>
      <c r="G25" s="180">
        <v>1033</v>
      </c>
      <c r="H25" s="180">
        <v>70</v>
      </c>
      <c r="I25" s="180">
        <f t="shared" si="3"/>
        <v>1103</v>
      </c>
      <c r="J25" s="181">
        <f t="shared" si="4"/>
        <v>6.834079939527996E-3</v>
      </c>
      <c r="K25" s="180">
        <f t="shared" si="0"/>
        <v>2157</v>
      </c>
      <c r="P25" s="193"/>
    </row>
    <row r="26" spans="2:16" x14ac:dyDescent="0.2">
      <c r="B26" s="180" t="s">
        <v>295</v>
      </c>
      <c r="C26" s="180">
        <v>3612</v>
      </c>
      <c r="D26" s="180">
        <v>2381</v>
      </c>
      <c r="E26" s="180">
        <f t="shared" si="1"/>
        <v>5993</v>
      </c>
      <c r="F26" s="181">
        <f t="shared" si="2"/>
        <v>5.7742706285890469E-2</v>
      </c>
      <c r="G26" s="180">
        <v>10822</v>
      </c>
      <c r="H26" s="180">
        <v>711</v>
      </c>
      <c r="I26" s="180">
        <f t="shared" si="3"/>
        <v>11533</v>
      </c>
      <c r="J26" s="181">
        <f t="shared" si="4"/>
        <v>7.1457338116569707E-2</v>
      </c>
      <c r="K26" s="180">
        <f t="shared" si="0"/>
        <v>17526</v>
      </c>
      <c r="P26" s="193"/>
    </row>
    <row r="27" spans="2:16" x14ac:dyDescent="0.2">
      <c r="B27" s="180" t="s">
        <v>296</v>
      </c>
      <c r="C27" s="180">
        <v>755</v>
      </c>
      <c r="D27" s="180">
        <v>759</v>
      </c>
      <c r="E27" s="180">
        <f t="shared" si="1"/>
        <v>1514</v>
      </c>
      <c r="F27" s="181">
        <f t="shared" si="2"/>
        <v>1.4587428219061935E-2</v>
      </c>
      <c r="G27" s="180">
        <v>1899</v>
      </c>
      <c r="H27" s="180">
        <v>107</v>
      </c>
      <c r="I27" s="180">
        <f t="shared" si="3"/>
        <v>2006</v>
      </c>
      <c r="J27" s="181">
        <f t="shared" si="4"/>
        <v>1.2428979472976573E-2</v>
      </c>
      <c r="K27" s="180">
        <f t="shared" si="0"/>
        <v>3520</v>
      </c>
      <c r="P27" s="193"/>
    </row>
    <row r="28" spans="2:16" x14ac:dyDescent="0.2">
      <c r="B28" s="180" t="s">
        <v>297</v>
      </c>
      <c r="C28" s="180">
        <v>251</v>
      </c>
      <c r="D28" s="180">
        <v>304</v>
      </c>
      <c r="E28" s="180">
        <f t="shared" si="1"/>
        <v>555</v>
      </c>
      <c r="F28" s="181">
        <f t="shared" si="2"/>
        <v>5.3474390102902069E-3</v>
      </c>
      <c r="G28" s="180">
        <v>446</v>
      </c>
      <c r="H28" s="180">
        <v>50</v>
      </c>
      <c r="I28" s="180">
        <f t="shared" si="3"/>
        <v>496</v>
      </c>
      <c r="J28" s="181">
        <f t="shared" si="4"/>
        <v>3.0731674070769593E-3</v>
      </c>
      <c r="K28" s="180">
        <f t="shared" si="0"/>
        <v>1051</v>
      </c>
      <c r="P28" s="193"/>
    </row>
    <row r="29" spans="2:16" x14ac:dyDescent="0.2">
      <c r="B29" s="180" t="s">
        <v>298</v>
      </c>
      <c r="C29" s="180">
        <v>535</v>
      </c>
      <c r="D29" s="180">
        <v>493</v>
      </c>
      <c r="E29" s="180">
        <f t="shared" si="1"/>
        <v>1028</v>
      </c>
      <c r="F29" s="181">
        <f t="shared" si="2"/>
        <v>9.9048059505915907E-3</v>
      </c>
      <c r="G29" s="180">
        <v>1380</v>
      </c>
      <c r="H29" s="180">
        <v>101</v>
      </c>
      <c r="I29" s="180">
        <f t="shared" si="3"/>
        <v>1481</v>
      </c>
      <c r="J29" s="181">
        <f t="shared" si="4"/>
        <v>9.1761309070180989E-3</v>
      </c>
      <c r="K29" s="180">
        <f t="shared" si="0"/>
        <v>2509</v>
      </c>
      <c r="P29" s="193"/>
    </row>
    <row r="30" spans="2:16" x14ac:dyDescent="0.2">
      <c r="B30" s="180" t="s">
        <v>299</v>
      </c>
      <c r="C30" s="180">
        <v>366</v>
      </c>
      <c r="D30" s="180">
        <v>372</v>
      </c>
      <c r="E30" s="180">
        <f t="shared" si="1"/>
        <v>738</v>
      </c>
      <c r="F30" s="181">
        <f t="shared" si="2"/>
        <v>7.1106486298994102E-3</v>
      </c>
      <c r="G30" s="180">
        <v>340</v>
      </c>
      <c r="H30" s="180">
        <v>44</v>
      </c>
      <c r="I30" s="180">
        <f t="shared" si="3"/>
        <v>384</v>
      </c>
      <c r="J30" s="181">
        <f t="shared" si="4"/>
        <v>2.3792263796724848E-3</v>
      </c>
      <c r="K30" s="180">
        <f t="shared" si="0"/>
        <v>1122</v>
      </c>
      <c r="P30" s="193"/>
    </row>
    <row r="31" spans="2:16" x14ac:dyDescent="0.2">
      <c r="B31" s="180" t="s">
        <v>300</v>
      </c>
      <c r="C31" s="180">
        <v>146</v>
      </c>
      <c r="D31" s="180">
        <v>107</v>
      </c>
      <c r="E31" s="180">
        <f t="shared" si="1"/>
        <v>253</v>
      </c>
      <c r="F31" s="181">
        <f t="shared" si="2"/>
        <v>2.4376613866728329E-3</v>
      </c>
      <c r="G31" s="180">
        <v>348</v>
      </c>
      <c r="H31" s="180">
        <v>20</v>
      </c>
      <c r="I31" s="180">
        <f t="shared" si="3"/>
        <v>368</v>
      </c>
      <c r="J31" s="181">
        <f t="shared" si="4"/>
        <v>2.2800919471861309E-3</v>
      </c>
      <c r="K31" s="180">
        <f t="shared" si="0"/>
        <v>621</v>
      </c>
      <c r="P31" s="193"/>
    </row>
    <row r="32" spans="2:16" x14ac:dyDescent="0.2">
      <c r="B32" s="180" t="s">
        <v>301</v>
      </c>
      <c r="C32" s="180">
        <v>818</v>
      </c>
      <c r="D32" s="180">
        <v>932</v>
      </c>
      <c r="E32" s="180">
        <f t="shared" si="1"/>
        <v>1750</v>
      </c>
      <c r="F32" s="181">
        <f t="shared" si="2"/>
        <v>1.6861294176590744E-2</v>
      </c>
      <c r="G32" s="180">
        <v>2323</v>
      </c>
      <c r="H32" s="180">
        <v>148</v>
      </c>
      <c r="I32" s="180">
        <f t="shared" si="3"/>
        <v>2471</v>
      </c>
      <c r="J32" s="181">
        <f t="shared" si="4"/>
        <v>1.5310073917111222E-2</v>
      </c>
      <c r="K32" s="180">
        <f t="shared" si="0"/>
        <v>4221</v>
      </c>
      <c r="P32" s="193"/>
    </row>
    <row r="33" spans="2:16" x14ac:dyDescent="0.2">
      <c r="B33" s="180" t="s">
        <v>302</v>
      </c>
      <c r="C33" s="180">
        <v>959</v>
      </c>
      <c r="D33" s="180">
        <v>1018</v>
      </c>
      <c r="E33" s="180">
        <f t="shared" si="1"/>
        <v>1977</v>
      </c>
      <c r="F33" s="181">
        <f t="shared" si="2"/>
        <v>1.9048444906925657E-2</v>
      </c>
      <c r="G33" s="180">
        <v>2652</v>
      </c>
      <c r="H33" s="180">
        <v>242</v>
      </c>
      <c r="I33" s="180">
        <f t="shared" si="3"/>
        <v>2894</v>
      </c>
      <c r="J33" s="181">
        <f t="shared" si="4"/>
        <v>1.7930940475969194E-2</v>
      </c>
      <c r="K33" s="180">
        <f t="shared" si="0"/>
        <v>4871</v>
      </c>
      <c r="P33" s="193"/>
    </row>
    <row r="34" spans="2:16" x14ac:dyDescent="0.2">
      <c r="B34" s="180" t="s">
        <v>303</v>
      </c>
      <c r="C34" s="180">
        <v>270</v>
      </c>
      <c r="D34" s="180">
        <v>278</v>
      </c>
      <c r="E34" s="180">
        <f t="shared" si="1"/>
        <v>548</v>
      </c>
      <c r="F34" s="181">
        <f t="shared" si="2"/>
        <v>5.2799938335838436E-3</v>
      </c>
      <c r="G34" s="180">
        <v>785</v>
      </c>
      <c r="H34" s="180">
        <v>89</v>
      </c>
      <c r="I34" s="180">
        <f t="shared" si="3"/>
        <v>874</v>
      </c>
      <c r="J34" s="181">
        <f t="shared" si="4"/>
        <v>5.4152183745670617E-3</v>
      </c>
      <c r="K34" s="180">
        <f t="shared" si="0"/>
        <v>1422</v>
      </c>
      <c r="P34" s="193"/>
    </row>
    <row r="35" spans="2:16" x14ac:dyDescent="0.2">
      <c r="B35" s="180" t="s">
        <v>304</v>
      </c>
      <c r="C35" s="180">
        <v>200</v>
      </c>
      <c r="D35" s="180">
        <v>131</v>
      </c>
      <c r="E35" s="180">
        <f t="shared" si="1"/>
        <v>331</v>
      </c>
      <c r="F35" s="181">
        <f t="shared" si="2"/>
        <v>3.189193355686592E-3</v>
      </c>
      <c r="G35" s="180">
        <v>377</v>
      </c>
      <c r="H35" s="180">
        <v>28</v>
      </c>
      <c r="I35" s="180">
        <f t="shared" si="3"/>
        <v>405</v>
      </c>
      <c r="J35" s="181">
        <f t="shared" si="4"/>
        <v>2.5093403223108235E-3</v>
      </c>
      <c r="K35" s="180">
        <f t="shared" si="0"/>
        <v>736</v>
      </c>
      <c r="P35" s="193"/>
    </row>
    <row r="36" spans="2:16" x14ac:dyDescent="0.2">
      <c r="B36" s="180" t="s">
        <v>305</v>
      </c>
      <c r="C36" s="180">
        <v>132</v>
      </c>
      <c r="D36" s="180">
        <v>135</v>
      </c>
      <c r="E36" s="180">
        <f t="shared" si="1"/>
        <v>267</v>
      </c>
      <c r="F36" s="181">
        <f t="shared" si="2"/>
        <v>2.572551740085559E-3</v>
      </c>
      <c r="G36" s="180">
        <v>313</v>
      </c>
      <c r="H36" s="180">
        <v>28</v>
      </c>
      <c r="I36" s="180">
        <f t="shared" si="3"/>
        <v>341</v>
      </c>
      <c r="J36" s="181">
        <f t="shared" si="4"/>
        <v>2.1128025923654093E-3</v>
      </c>
      <c r="K36" s="180">
        <f t="shared" si="0"/>
        <v>608</v>
      </c>
      <c r="P36" s="193"/>
    </row>
    <row r="37" spans="2:16" x14ac:dyDescent="0.2">
      <c r="B37" s="180" t="s">
        <v>306</v>
      </c>
      <c r="C37" s="180">
        <v>450</v>
      </c>
      <c r="D37" s="180">
        <v>418</v>
      </c>
      <c r="E37" s="180">
        <f t="shared" si="1"/>
        <v>868</v>
      </c>
      <c r="F37" s="181">
        <f t="shared" si="2"/>
        <v>8.3632019115890081E-3</v>
      </c>
      <c r="G37" s="180">
        <v>1311</v>
      </c>
      <c r="H37" s="180">
        <v>95</v>
      </c>
      <c r="I37" s="180">
        <f t="shared" si="3"/>
        <v>1406</v>
      </c>
      <c r="J37" s="181">
        <f t="shared" si="4"/>
        <v>8.7114382547383157E-3</v>
      </c>
      <c r="K37" s="180">
        <f t="shared" si="0"/>
        <v>2274</v>
      </c>
      <c r="P37" s="193"/>
    </row>
    <row r="38" spans="2:16" x14ac:dyDescent="0.2">
      <c r="B38" s="180" t="s">
        <v>307</v>
      </c>
      <c r="C38" s="180">
        <v>849</v>
      </c>
      <c r="D38" s="180">
        <v>1087</v>
      </c>
      <c r="E38" s="180">
        <f t="shared" si="1"/>
        <v>1936</v>
      </c>
      <c r="F38" s="181">
        <f t="shared" si="2"/>
        <v>1.8653408871931246E-2</v>
      </c>
      <c r="G38" s="180">
        <v>2214</v>
      </c>
      <c r="H38" s="180">
        <v>164</v>
      </c>
      <c r="I38" s="180">
        <f t="shared" si="3"/>
        <v>2378</v>
      </c>
      <c r="J38" s="181">
        <f t="shared" si="4"/>
        <v>1.4733855028284292E-2</v>
      </c>
      <c r="K38" s="180">
        <f t="shared" si="0"/>
        <v>4314</v>
      </c>
      <c r="P38" s="193"/>
    </row>
    <row r="39" spans="2:16" x14ac:dyDescent="0.2">
      <c r="B39" s="180" t="s">
        <v>308</v>
      </c>
      <c r="C39" s="180">
        <v>5022</v>
      </c>
      <c r="D39" s="180">
        <v>5186</v>
      </c>
      <c r="E39" s="180">
        <f t="shared" si="1"/>
        <v>10208</v>
      </c>
      <c r="F39" s="181">
        <f t="shared" si="2"/>
        <v>9.835433768836474E-2</v>
      </c>
      <c r="G39" s="180">
        <v>14709</v>
      </c>
      <c r="H39" s="180">
        <v>1561</v>
      </c>
      <c r="I39" s="180">
        <f t="shared" si="3"/>
        <v>16270</v>
      </c>
      <c r="J39" s="181">
        <f t="shared" si="4"/>
        <v>0.10080732603456075</v>
      </c>
      <c r="K39" s="180">
        <f t="shared" si="0"/>
        <v>26478</v>
      </c>
      <c r="P39" s="193"/>
    </row>
    <row r="40" spans="2:16" x14ac:dyDescent="0.2">
      <c r="B40" s="180" t="s">
        <v>309</v>
      </c>
      <c r="C40" s="180">
        <v>691</v>
      </c>
      <c r="D40" s="180">
        <v>809</v>
      </c>
      <c r="E40" s="180">
        <f t="shared" si="1"/>
        <v>1500</v>
      </c>
      <c r="F40" s="181">
        <f t="shared" si="2"/>
        <v>1.4452537865649208E-2</v>
      </c>
      <c r="G40" s="180">
        <v>2040</v>
      </c>
      <c r="H40" s="180">
        <v>154</v>
      </c>
      <c r="I40" s="180">
        <f t="shared" si="3"/>
        <v>2194</v>
      </c>
      <c r="J40" s="181">
        <f t="shared" si="4"/>
        <v>1.3593809054691227E-2</v>
      </c>
      <c r="K40" s="180">
        <f t="shared" si="0"/>
        <v>3694</v>
      </c>
      <c r="P40" s="193"/>
    </row>
    <row r="41" spans="2:16" x14ac:dyDescent="0.2">
      <c r="B41" s="180" t="s">
        <v>310</v>
      </c>
      <c r="C41" s="180">
        <v>598</v>
      </c>
      <c r="D41" s="180">
        <v>777</v>
      </c>
      <c r="E41" s="180">
        <f t="shared" si="1"/>
        <v>1375</v>
      </c>
      <c r="F41" s="181">
        <f t="shared" si="2"/>
        <v>1.3248159710178441E-2</v>
      </c>
      <c r="G41" s="180">
        <v>1723</v>
      </c>
      <c r="H41" s="180">
        <v>123</v>
      </c>
      <c r="I41" s="180">
        <f t="shared" si="3"/>
        <v>1846</v>
      </c>
      <c r="J41" s="181">
        <f t="shared" si="4"/>
        <v>1.1437635148113037E-2</v>
      </c>
      <c r="K41" s="180">
        <f t="shared" si="0"/>
        <v>3221</v>
      </c>
      <c r="P41" s="193"/>
    </row>
    <row r="42" spans="2:16" x14ac:dyDescent="0.2">
      <c r="B42" s="180" t="s">
        <v>311</v>
      </c>
      <c r="C42" s="180">
        <v>736</v>
      </c>
      <c r="D42" s="180">
        <v>1311</v>
      </c>
      <c r="E42" s="180">
        <f t="shared" si="1"/>
        <v>2047</v>
      </c>
      <c r="F42" s="181">
        <f t="shared" si="2"/>
        <v>1.9722896673989285E-2</v>
      </c>
      <c r="G42" s="180">
        <v>1505</v>
      </c>
      <c r="H42" s="180">
        <v>202</v>
      </c>
      <c r="I42" s="180">
        <f t="shared" si="3"/>
        <v>1707</v>
      </c>
      <c r="J42" s="181">
        <f t="shared" si="4"/>
        <v>1.0576404765887842E-2</v>
      </c>
      <c r="K42" s="180">
        <f t="shared" si="0"/>
        <v>3754</v>
      </c>
      <c r="P42" s="193"/>
    </row>
    <row r="43" spans="2:16" x14ac:dyDescent="0.2">
      <c r="B43" s="180" t="s">
        <v>312</v>
      </c>
      <c r="C43" s="180">
        <v>600</v>
      </c>
      <c r="D43" s="180">
        <v>931</v>
      </c>
      <c r="E43" s="180">
        <f t="shared" si="1"/>
        <v>1531</v>
      </c>
      <c r="F43" s="181">
        <f t="shared" si="2"/>
        <v>1.4751223648205958E-2</v>
      </c>
      <c r="G43" s="180">
        <v>777</v>
      </c>
      <c r="H43" s="180">
        <v>142</v>
      </c>
      <c r="I43" s="180">
        <f t="shared" si="3"/>
        <v>919</v>
      </c>
      <c r="J43" s="181">
        <f t="shared" si="4"/>
        <v>5.6940339659349304E-3</v>
      </c>
      <c r="K43" s="180">
        <f t="shared" si="0"/>
        <v>2450</v>
      </c>
      <c r="P43" s="193"/>
    </row>
    <row r="44" spans="2:16" x14ac:dyDescent="0.2">
      <c r="B44" s="180" t="s">
        <v>313</v>
      </c>
      <c r="C44" s="180">
        <v>282</v>
      </c>
      <c r="D44" s="180">
        <v>578</v>
      </c>
      <c r="E44" s="180">
        <f t="shared" si="1"/>
        <v>860</v>
      </c>
      <c r="F44" s="181">
        <f t="shared" si="2"/>
        <v>8.2861217096388794E-3</v>
      </c>
      <c r="G44" s="180">
        <v>441</v>
      </c>
      <c r="H44" s="180">
        <v>90</v>
      </c>
      <c r="I44" s="180">
        <f t="shared" si="3"/>
        <v>531</v>
      </c>
      <c r="J44" s="181">
        <f t="shared" si="4"/>
        <v>3.2900239781408578E-3</v>
      </c>
      <c r="K44" s="180">
        <f t="shared" si="0"/>
        <v>1391</v>
      </c>
      <c r="P44" s="193"/>
    </row>
    <row r="45" spans="2:16" x14ac:dyDescent="0.2">
      <c r="B45" s="180" t="s">
        <v>314</v>
      </c>
      <c r="C45" s="180">
        <v>524</v>
      </c>
      <c r="D45" s="180">
        <v>756</v>
      </c>
      <c r="E45" s="180">
        <f t="shared" si="1"/>
        <v>1280</v>
      </c>
      <c r="F45" s="181">
        <f t="shared" si="2"/>
        <v>1.2332832312020658E-2</v>
      </c>
      <c r="G45" s="180">
        <v>1053</v>
      </c>
      <c r="H45" s="180">
        <v>114</v>
      </c>
      <c r="I45" s="180">
        <f t="shared" si="3"/>
        <v>1167</v>
      </c>
      <c r="J45" s="181">
        <f t="shared" si="4"/>
        <v>7.2306176694734107E-3</v>
      </c>
      <c r="K45" s="180">
        <f t="shared" si="0"/>
        <v>2447</v>
      </c>
      <c r="P45" s="193"/>
    </row>
    <row r="46" spans="2:16" x14ac:dyDescent="0.2">
      <c r="B46" s="180" t="s">
        <v>315</v>
      </c>
      <c r="C46" s="180">
        <v>438</v>
      </c>
      <c r="D46" s="180">
        <v>562</v>
      </c>
      <c r="E46" s="180">
        <f t="shared" si="1"/>
        <v>1000</v>
      </c>
      <c r="F46" s="181">
        <f t="shared" si="2"/>
        <v>9.6350252437661394E-3</v>
      </c>
      <c r="G46" s="180">
        <v>789</v>
      </c>
      <c r="H46" s="180">
        <v>96</v>
      </c>
      <c r="I46" s="180">
        <f t="shared" si="3"/>
        <v>885</v>
      </c>
      <c r="J46" s="181">
        <f t="shared" si="4"/>
        <v>5.4833732969014294E-3</v>
      </c>
      <c r="K46" s="180">
        <f t="shared" si="0"/>
        <v>1885</v>
      </c>
      <c r="P46" s="193"/>
    </row>
    <row r="47" spans="2:16" x14ac:dyDescent="0.2">
      <c r="B47" s="180" t="s">
        <v>316</v>
      </c>
      <c r="C47" s="180">
        <v>765</v>
      </c>
      <c r="D47" s="180">
        <v>652</v>
      </c>
      <c r="E47" s="180">
        <f t="shared" si="1"/>
        <v>1417</v>
      </c>
      <c r="F47" s="181">
        <f t="shared" si="2"/>
        <v>1.3652830770416619E-2</v>
      </c>
      <c r="G47" s="180">
        <v>1518</v>
      </c>
      <c r="H47" s="180">
        <v>101</v>
      </c>
      <c r="I47" s="180">
        <f t="shared" si="3"/>
        <v>1619</v>
      </c>
      <c r="J47" s="181">
        <f t="shared" si="4"/>
        <v>1.0031165387212897E-2</v>
      </c>
      <c r="K47" s="180">
        <f t="shared" si="0"/>
        <v>3036</v>
      </c>
      <c r="P47" s="193"/>
    </row>
    <row r="48" spans="2:16" x14ac:dyDescent="0.2">
      <c r="B48" s="180" t="s">
        <v>317</v>
      </c>
      <c r="C48" s="180">
        <v>416</v>
      </c>
      <c r="D48" s="180">
        <v>529</v>
      </c>
      <c r="E48" s="180">
        <f t="shared" si="1"/>
        <v>945</v>
      </c>
      <c r="F48" s="181">
        <f t="shared" si="2"/>
        <v>9.1050988553590013E-3</v>
      </c>
      <c r="G48" s="180">
        <v>1159</v>
      </c>
      <c r="H48" s="180">
        <v>86</v>
      </c>
      <c r="I48" s="180">
        <f t="shared" si="3"/>
        <v>1245</v>
      </c>
      <c r="J48" s="181">
        <f t="shared" si="4"/>
        <v>7.7138980278443833E-3</v>
      </c>
      <c r="K48" s="180">
        <f t="shared" si="0"/>
        <v>2190</v>
      </c>
      <c r="P48" s="193"/>
    </row>
    <row r="49" spans="2:16" x14ac:dyDescent="0.2">
      <c r="B49" s="180" t="s">
        <v>318</v>
      </c>
      <c r="C49" s="180">
        <v>1667</v>
      </c>
      <c r="D49" s="180">
        <v>2149</v>
      </c>
      <c r="E49" s="180">
        <f t="shared" si="1"/>
        <v>3816</v>
      </c>
      <c r="F49" s="181">
        <f t="shared" si="2"/>
        <v>3.6767256330211585E-2</v>
      </c>
      <c r="G49" s="180">
        <v>4884</v>
      </c>
      <c r="H49" s="180">
        <v>536</v>
      </c>
      <c r="I49" s="180">
        <f t="shared" si="3"/>
        <v>5420</v>
      </c>
      <c r="J49" s="181">
        <f t="shared" si="4"/>
        <v>3.3581789004752255E-2</v>
      </c>
      <c r="K49" s="180">
        <f t="shared" si="0"/>
        <v>9236</v>
      </c>
      <c r="P49" s="193"/>
    </row>
    <row r="50" spans="2:16" x14ac:dyDescent="0.2">
      <c r="B50" s="180" t="s">
        <v>319</v>
      </c>
      <c r="C50" s="180">
        <v>664</v>
      </c>
      <c r="D50" s="180">
        <v>1091</v>
      </c>
      <c r="E50" s="180">
        <f t="shared" si="1"/>
        <v>1755</v>
      </c>
      <c r="F50" s="181">
        <f t="shared" si="2"/>
        <v>1.6909469302809572E-2</v>
      </c>
      <c r="G50" s="180">
        <v>1092</v>
      </c>
      <c r="H50" s="180">
        <v>206</v>
      </c>
      <c r="I50" s="180">
        <f t="shared" si="3"/>
        <v>1298</v>
      </c>
      <c r="J50" s="181">
        <f t="shared" si="4"/>
        <v>8.0422808354554294E-3</v>
      </c>
      <c r="K50" s="180">
        <f t="shared" si="0"/>
        <v>3053</v>
      </c>
      <c r="P50" s="193"/>
    </row>
    <row r="51" spans="2:16" x14ac:dyDescent="0.2">
      <c r="B51" s="180" t="s">
        <v>320</v>
      </c>
      <c r="C51" s="180">
        <v>220</v>
      </c>
      <c r="D51" s="180">
        <v>300</v>
      </c>
      <c r="E51" s="180">
        <f t="shared" si="1"/>
        <v>520</v>
      </c>
      <c r="F51" s="181">
        <f t="shared" si="2"/>
        <v>5.0102131267583923E-3</v>
      </c>
      <c r="G51" s="180">
        <v>465</v>
      </c>
      <c r="H51" s="180">
        <v>56</v>
      </c>
      <c r="I51" s="180">
        <f t="shared" si="3"/>
        <v>521</v>
      </c>
      <c r="J51" s="181">
        <f t="shared" si="4"/>
        <v>3.2280649578368867E-3</v>
      </c>
      <c r="K51" s="180">
        <f t="shared" si="0"/>
        <v>1041</v>
      </c>
      <c r="P51" s="193"/>
    </row>
    <row r="52" spans="2:16" x14ac:dyDescent="0.2">
      <c r="B52" s="180" t="s">
        <v>321</v>
      </c>
      <c r="C52" s="180">
        <v>552</v>
      </c>
      <c r="D52" s="180">
        <v>656</v>
      </c>
      <c r="E52" s="180">
        <f t="shared" si="1"/>
        <v>1208</v>
      </c>
      <c r="F52" s="181">
        <f t="shared" si="2"/>
        <v>1.1639110494469496E-2</v>
      </c>
      <c r="G52" s="180">
        <v>1584</v>
      </c>
      <c r="H52" s="180">
        <v>118</v>
      </c>
      <c r="I52" s="180">
        <f t="shared" si="3"/>
        <v>1702</v>
      </c>
      <c r="J52" s="181">
        <f t="shared" si="4"/>
        <v>1.0545425255735857E-2</v>
      </c>
      <c r="K52" s="180">
        <f t="shared" si="0"/>
        <v>2910</v>
      </c>
      <c r="P52" s="193"/>
    </row>
    <row r="53" spans="2:16" x14ac:dyDescent="0.2">
      <c r="B53" s="180" t="s">
        <v>322</v>
      </c>
      <c r="C53" s="180">
        <v>4877</v>
      </c>
      <c r="D53" s="180">
        <v>2463</v>
      </c>
      <c r="E53" s="180">
        <f t="shared" si="1"/>
        <v>7340</v>
      </c>
      <c r="F53" s="181">
        <f t="shared" si="2"/>
        <v>7.0721085289243452E-2</v>
      </c>
      <c r="G53" s="180">
        <v>15107</v>
      </c>
      <c r="H53" s="180">
        <v>837</v>
      </c>
      <c r="I53" s="180">
        <f t="shared" si="3"/>
        <v>15944</v>
      </c>
      <c r="J53" s="181">
        <f t="shared" si="4"/>
        <v>9.8787461972651286E-2</v>
      </c>
      <c r="K53" s="180">
        <f t="shared" si="0"/>
        <v>23284</v>
      </c>
      <c r="P53" s="193"/>
    </row>
    <row r="54" spans="2:16" x14ac:dyDescent="0.2">
      <c r="B54" s="180" t="s">
        <v>323</v>
      </c>
      <c r="C54" s="180">
        <v>1568</v>
      </c>
      <c r="D54" s="180">
        <v>991</v>
      </c>
      <c r="E54" s="180">
        <f t="shared" si="1"/>
        <v>2559</v>
      </c>
      <c r="F54" s="181">
        <f t="shared" si="2"/>
        <v>2.4656029598797549E-2</v>
      </c>
      <c r="G54" s="180">
        <v>5542</v>
      </c>
      <c r="H54" s="180">
        <v>250</v>
      </c>
      <c r="I54" s="180">
        <f t="shared" si="3"/>
        <v>5792</v>
      </c>
      <c r="J54" s="181">
        <f t="shared" si="4"/>
        <v>3.5886664560059976E-2</v>
      </c>
      <c r="K54" s="180">
        <f t="shared" si="0"/>
        <v>8351</v>
      </c>
      <c r="P54" s="193"/>
    </row>
    <row r="55" spans="2:16" x14ac:dyDescent="0.2">
      <c r="B55" s="180" t="s">
        <v>324</v>
      </c>
      <c r="C55" s="180">
        <v>1836</v>
      </c>
      <c r="D55" s="180">
        <v>1220</v>
      </c>
      <c r="E55" s="180">
        <f t="shared" si="1"/>
        <v>3056</v>
      </c>
      <c r="F55" s="181">
        <f t="shared" si="2"/>
        <v>2.9444637144949319E-2</v>
      </c>
      <c r="G55" s="180">
        <v>5205</v>
      </c>
      <c r="H55" s="180">
        <v>334</v>
      </c>
      <c r="I55" s="180">
        <f t="shared" si="3"/>
        <v>5539</v>
      </c>
      <c r="J55" s="181">
        <f t="shared" si="4"/>
        <v>3.4319101346369514E-2</v>
      </c>
      <c r="K55" s="180">
        <f t="shared" si="0"/>
        <v>8595</v>
      </c>
      <c r="P55" s="193"/>
    </row>
    <row r="56" spans="2:16" x14ac:dyDescent="0.2">
      <c r="B56" s="180" t="s">
        <v>325</v>
      </c>
      <c r="C56" s="180">
        <v>400</v>
      </c>
      <c r="D56" s="180">
        <v>323</v>
      </c>
      <c r="E56" s="180">
        <f t="shared" si="1"/>
        <v>723</v>
      </c>
      <c r="F56" s="181">
        <f t="shared" si="2"/>
        <v>6.9661232512429182E-3</v>
      </c>
      <c r="G56" s="180">
        <v>869</v>
      </c>
      <c r="H56" s="180">
        <v>59</v>
      </c>
      <c r="I56" s="180">
        <f t="shared" si="3"/>
        <v>928</v>
      </c>
      <c r="J56" s="181">
        <f t="shared" si="4"/>
        <v>5.7497970842085048E-3</v>
      </c>
      <c r="K56" s="180">
        <f t="shared" si="0"/>
        <v>1651</v>
      </c>
      <c r="P56" s="193"/>
    </row>
    <row r="57" spans="2:16" x14ac:dyDescent="0.2">
      <c r="B57" s="180" t="s">
        <v>326</v>
      </c>
      <c r="C57" s="180">
        <v>1070</v>
      </c>
      <c r="D57" s="180">
        <v>1089</v>
      </c>
      <c r="E57" s="180">
        <f t="shared" si="1"/>
        <v>2159</v>
      </c>
      <c r="F57" s="181">
        <f t="shared" si="2"/>
        <v>2.0802019501291093E-2</v>
      </c>
      <c r="G57" s="180">
        <v>2489</v>
      </c>
      <c r="H57" s="180">
        <v>170</v>
      </c>
      <c r="I57" s="180">
        <f t="shared" si="3"/>
        <v>2659</v>
      </c>
      <c r="J57" s="181">
        <f t="shared" si="4"/>
        <v>1.6474903498825876E-2</v>
      </c>
      <c r="K57" s="180">
        <f t="shared" si="0"/>
        <v>4818</v>
      </c>
      <c r="P57" s="193"/>
    </row>
    <row r="58" spans="2:16" x14ac:dyDescent="0.2">
      <c r="B58" s="180" t="s">
        <v>327</v>
      </c>
      <c r="C58" s="180">
        <v>1165</v>
      </c>
      <c r="D58" s="180">
        <v>986</v>
      </c>
      <c r="E58" s="180">
        <f t="shared" si="1"/>
        <v>2151</v>
      </c>
      <c r="F58" s="181">
        <f t="shared" si="2"/>
        <v>2.0724939299340963E-2</v>
      </c>
      <c r="G58" s="180">
        <v>2578</v>
      </c>
      <c r="H58" s="180">
        <v>155</v>
      </c>
      <c r="I58" s="180">
        <f t="shared" si="3"/>
        <v>2733</v>
      </c>
      <c r="J58" s="181">
        <f t="shared" si="4"/>
        <v>1.6933400249075262E-2</v>
      </c>
      <c r="K58" s="180">
        <f t="shared" si="0"/>
        <v>4884</v>
      </c>
      <c r="P58" s="193"/>
    </row>
    <row r="59" spans="2:16" x14ac:dyDescent="0.2">
      <c r="B59" s="180" t="s">
        <v>328</v>
      </c>
      <c r="C59" s="180">
        <v>942</v>
      </c>
      <c r="D59" s="180">
        <v>1014</v>
      </c>
      <c r="E59" s="180">
        <f t="shared" si="1"/>
        <v>1956</v>
      </c>
      <c r="F59" s="181">
        <f t="shared" si="2"/>
        <v>1.8846109376806568E-2</v>
      </c>
      <c r="G59" s="180">
        <v>2831</v>
      </c>
      <c r="H59" s="180">
        <v>98</v>
      </c>
      <c r="I59" s="180">
        <f t="shared" si="3"/>
        <v>2929</v>
      </c>
      <c r="J59" s="181">
        <f t="shared" si="4"/>
        <v>1.8147797047033093E-2</v>
      </c>
      <c r="K59" s="180">
        <f t="shared" si="0"/>
        <v>4885</v>
      </c>
      <c r="P59" s="193"/>
    </row>
    <row r="60" spans="2:16" x14ac:dyDescent="0.2">
      <c r="B60" s="180" t="s">
        <v>329</v>
      </c>
      <c r="C60" s="180">
        <v>290</v>
      </c>
      <c r="D60" s="180">
        <v>308</v>
      </c>
      <c r="E60" s="180">
        <f t="shared" si="1"/>
        <v>598</v>
      </c>
      <c r="F60" s="181">
        <f t="shared" si="2"/>
        <v>5.761745095772151E-3</v>
      </c>
      <c r="G60" s="180">
        <v>326</v>
      </c>
      <c r="H60" s="180">
        <v>42</v>
      </c>
      <c r="I60" s="180">
        <f t="shared" si="3"/>
        <v>368</v>
      </c>
      <c r="J60" s="181">
        <f t="shared" si="4"/>
        <v>2.2800919471861309E-3</v>
      </c>
      <c r="K60" s="180">
        <f t="shared" si="0"/>
        <v>966</v>
      </c>
      <c r="P60" s="193"/>
    </row>
    <row r="61" spans="2:16" x14ac:dyDescent="0.2">
      <c r="B61" s="180" t="s">
        <v>330</v>
      </c>
      <c r="C61" s="180">
        <v>220</v>
      </c>
      <c r="D61" s="180">
        <v>268</v>
      </c>
      <c r="E61" s="180">
        <f t="shared" si="1"/>
        <v>488</v>
      </c>
      <c r="F61" s="181">
        <f t="shared" si="2"/>
        <v>4.7018923189578758E-3</v>
      </c>
      <c r="G61" s="180">
        <v>476</v>
      </c>
      <c r="H61" s="180">
        <v>74</v>
      </c>
      <c r="I61" s="180">
        <f t="shared" si="3"/>
        <v>550</v>
      </c>
      <c r="J61" s="181">
        <f t="shared" si="4"/>
        <v>3.4077461167184024E-3</v>
      </c>
      <c r="K61" s="180">
        <f t="shared" si="0"/>
        <v>1038</v>
      </c>
      <c r="P61" s="193"/>
    </row>
    <row r="62" spans="2:16" x14ac:dyDescent="0.2">
      <c r="B62" s="180" t="s">
        <v>331</v>
      </c>
      <c r="C62" s="180">
        <v>151</v>
      </c>
      <c r="D62" s="180">
        <v>169</v>
      </c>
      <c r="E62" s="180">
        <f t="shared" si="1"/>
        <v>320</v>
      </c>
      <c r="F62" s="181">
        <f t="shared" si="2"/>
        <v>3.0832080780051644E-3</v>
      </c>
      <c r="G62" s="180">
        <v>330</v>
      </c>
      <c r="H62" s="180">
        <v>23</v>
      </c>
      <c r="I62" s="180">
        <f t="shared" si="3"/>
        <v>353</v>
      </c>
      <c r="J62" s="181">
        <f t="shared" si="4"/>
        <v>2.1871534167301745E-3</v>
      </c>
      <c r="K62" s="180">
        <f t="shared" si="0"/>
        <v>673</v>
      </c>
      <c r="P62" s="193"/>
    </row>
    <row r="63" spans="2:16" x14ac:dyDescent="0.2">
      <c r="B63" s="180" t="s">
        <v>332</v>
      </c>
      <c r="C63" s="180">
        <v>867</v>
      </c>
      <c r="D63" s="180">
        <v>774</v>
      </c>
      <c r="E63" s="180">
        <f t="shared" si="1"/>
        <v>1641</v>
      </c>
      <c r="F63" s="181">
        <f t="shared" si="2"/>
        <v>1.5811076425020235E-2</v>
      </c>
      <c r="G63" s="180">
        <v>2017</v>
      </c>
      <c r="H63" s="180">
        <v>178</v>
      </c>
      <c r="I63" s="180">
        <f t="shared" si="3"/>
        <v>2195</v>
      </c>
      <c r="J63" s="181">
        <f t="shared" si="4"/>
        <v>1.3600004956721624E-2</v>
      </c>
      <c r="K63" s="180">
        <f t="shared" si="0"/>
        <v>3836</v>
      </c>
      <c r="P63" s="193"/>
    </row>
    <row r="64" spans="2:16" x14ac:dyDescent="0.2">
      <c r="B64" s="180" t="s">
        <v>333</v>
      </c>
      <c r="C64" s="180">
        <v>421</v>
      </c>
      <c r="D64" s="180">
        <v>323</v>
      </c>
      <c r="E64" s="180">
        <f t="shared" si="1"/>
        <v>744</v>
      </c>
      <c r="F64" s="181">
        <f t="shared" si="2"/>
        <v>7.1684587813620072E-3</v>
      </c>
      <c r="G64" s="180">
        <v>820</v>
      </c>
      <c r="H64" s="180">
        <v>67</v>
      </c>
      <c r="I64" s="180">
        <f t="shared" si="3"/>
        <v>887</v>
      </c>
      <c r="J64" s="181">
        <f t="shared" si="4"/>
        <v>5.4957651009622235E-3</v>
      </c>
      <c r="K64" s="180">
        <f t="shared" si="0"/>
        <v>1631</v>
      </c>
      <c r="P64" s="193"/>
    </row>
    <row r="65" spans="2:16" x14ac:dyDescent="0.2">
      <c r="B65" s="182" t="s">
        <v>64</v>
      </c>
      <c r="C65" s="180">
        <f t="shared" ref="C65:H65" si="5">SUM(C11:C64)</f>
        <v>55014</v>
      </c>
      <c r="D65" s="180">
        <f t="shared" si="5"/>
        <v>48774</v>
      </c>
      <c r="E65" s="182">
        <f t="shared" ref="E65" si="6">C65+D65</f>
        <v>103788</v>
      </c>
      <c r="F65" s="181">
        <f t="shared" ref="F65" si="7">E65/$E$65</f>
        <v>1</v>
      </c>
      <c r="G65" s="180">
        <f t="shared" si="5"/>
        <v>150272</v>
      </c>
      <c r="H65" s="180">
        <f t="shared" si="5"/>
        <v>11125</v>
      </c>
      <c r="I65" s="182">
        <f t="shared" ref="I65" si="8">G65+H65</f>
        <v>161397</v>
      </c>
      <c r="J65" s="180">
        <f t="shared" ref="J65" si="9">I65/$I$65</f>
        <v>1</v>
      </c>
      <c r="K65" s="182">
        <f t="shared" ref="K65:K66" si="10">E65+I65</f>
        <v>265185</v>
      </c>
      <c r="P65" s="193"/>
    </row>
    <row r="66" spans="2:16" ht="25.5" customHeight="1" x14ac:dyDescent="0.2">
      <c r="B66" s="218" t="s">
        <v>80</v>
      </c>
      <c r="C66" s="214">
        <f>+C65/$K$65</f>
        <v>0.20745517280389161</v>
      </c>
      <c r="D66" s="214">
        <f>+D65/$K$65</f>
        <v>0.18392443011482551</v>
      </c>
      <c r="E66" s="215">
        <f>C66+D66</f>
        <v>0.3913796029187171</v>
      </c>
      <c r="F66" s="215"/>
      <c r="G66" s="214">
        <f>+G65/$K$65</f>
        <v>0.56666855214284373</v>
      </c>
      <c r="H66" s="214">
        <f>+H65/$K$65</f>
        <v>4.1951844938439203E-2</v>
      </c>
      <c r="I66" s="215">
        <f>G66+H66</f>
        <v>0.6086203970812829</v>
      </c>
      <c r="J66" s="215"/>
      <c r="K66" s="215">
        <f t="shared" si="10"/>
        <v>1</v>
      </c>
    </row>
    <row r="67" spans="2:16" x14ac:dyDescent="0.2">
      <c r="B67" s="187"/>
      <c r="C67" s="200"/>
      <c r="D67" s="200"/>
      <c r="E67" s="200"/>
      <c r="F67" s="200"/>
      <c r="G67" s="200"/>
      <c r="H67" s="200"/>
      <c r="I67" s="200"/>
      <c r="J67" s="200"/>
      <c r="K67" s="200"/>
    </row>
    <row r="68" spans="2:16" ht="12.75" x14ac:dyDescent="0.2">
      <c r="B68" s="418" t="s">
        <v>139</v>
      </c>
      <c r="C68" s="418"/>
      <c r="D68" s="418"/>
      <c r="E68" s="418"/>
      <c r="F68" s="418"/>
      <c r="G68" s="418"/>
      <c r="H68" s="418"/>
      <c r="I68" s="418"/>
      <c r="J68" s="418"/>
      <c r="K68" s="418"/>
    </row>
    <row r="69" spans="2:16" ht="12.75" x14ac:dyDescent="0.2">
      <c r="B69" s="431" t="str">
        <f>'Solicitudes Regiones'!$B$6:$P$6</f>
        <v>Acumuladas de julio de 2008 a enero de 2018</v>
      </c>
      <c r="C69" s="431"/>
      <c r="D69" s="431"/>
      <c r="E69" s="431"/>
      <c r="F69" s="431"/>
      <c r="G69" s="431"/>
      <c r="H69" s="431"/>
      <c r="I69" s="431"/>
      <c r="J69" s="431"/>
      <c r="K69" s="431"/>
    </row>
    <row r="70" spans="2:16" x14ac:dyDescent="0.2">
      <c r="B70" s="187"/>
      <c r="C70" s="200"/>
      <c r="D70" s="200"/>
      <c r="E70" s="200"/>
      <c r="F70" s="200"/>
      <c r="G70" s="200"/>
      <c r="H70" s="200"/>
      <c r="I70" s="200"/>
      <c r="J70" s="200"/>
      <c r="K70" s="200"/>
    </row>
    <row r="71" spans="2:16" ht="15" customHeight="1" x14ac:dyDescent="0.2">
      <c r="B71" s="447" t="s">
        <v>81</v>
      </c>
      <c r="C71" s="448"/>
      <c r="D71" s="448"/>
      <c r="E71" s="448"/>
      <c r="F71" s="448"/>
      <c r="G71" s="448"/>
      <c r="H71" s="448"/>
      <c r="I71" s="448"/>
      <c r="J71" s="448"/>
      <c r="K71" s="449"/>
      <c r="L71" s="201"/>
    </row>
    <row r="72" spans="2:16" ht="15.75" customHeight="1" x14ac:dyDescent="0.2">
      <c r="B72" s="452" t="s">
        <v>72</v>
      </c>
      <c r="C72" s="447" t="s">
        <v>2</v>
      </c>
      <c r="D72" s="448"/>
      <c r="E72" s="448"/>
      <c r="F72" s="448"/>
      <c r="G72" s="448"/>
      <c r="H72" s="448"/>
      <c r="I72" s="448"/>
      <c r="J72" s="448"/>
      <c r="K72" s="449"/>
    </row>
    <row r="73" spans="2:16" ht="24" x14ac:dyDescent="0.2">
      <c r="B73" s="451"/>
      <c r="C73" s="185" t="s">
        <v>73</v>
      </c>
      <c r="D73" s="185" t="s">
        <v>74</v>
      </c>
      <c r="E73" s="185" t="s">
        <v>75</v>
      </c>
      <c r="F73" s="185" t="s">
        <v>76</v>
      </c>
      <c r="G73" s="185" t="s">
        <v>8</v>
      </c>
      <c r="H73" s="185" t="s">
        <v>77</v>
      </c>
      <c r="I73" s="185" t="s">
        <v>78</v>
      </c>
      <c r="J73" s="185" t="s">
        <v>79</v>
      </c>
      <c r="K73" s="246" t="s">
        <v>44</v>
      </c>
    </row>
    <row r="74" spans="2:16" x14ac:dyDescent="0.2">
      <c r="B74" s="180" t="s">
        <v>280</v>
      </c>
      <c r="C74" s="180">
        <v>1585</v>
      </c>
      <c r="D74" s="180">
        <v>561</v>
      </c>
      <c r="E74" s="180">
        <f>C74+D74</f>
        <v>2146</v>
      </c>
      <c r="F74" s="181">
        <f>E74/$E$128</f>
        <v>2.9911492090041118E-2</v>
      </c>
      <c r="G74" s="180">
        <v>4838</v>
      </c>
      <c r="H74" s="180">
        <v>235</v>
      </c>
      <c r="I74" s="180">
        <f>G74+H74</f>
        <v>5073</v>
      </c>
      <c r="J74" s="181">
        <f>I74/$I$128</f>
        <v>3.7518859272845609E-2</v>
      </c>
      <c r="K74" s="180">
        <f t="shared" ref="K74:K127" si="11">E74+I74</f>
        <v>7219</v>
      </c>
    </row>
    <row r="75" spans="2:16" x14ac:dyDescent="0.2">
      <c r="B75" s="180" t="s">
        <v>281</v>
      </c>
      <c r="C75" s="180">
        <v>1218</v>
      </c>
      <c r="D75" s="180">
        <v>400</v>
      </c>
      <c r="E75" s="180">
        <f t="shared" ref="E75:E127" si="12">C75+D75</f>
        <v>1618</v>
      </c>
      <c r="F75" s="181">
        <f t="shared" ref="F75:F127" si="13">E75/$E$128</f>
        <v>2.255209422259391E-2</v>
      </c>
      <c r="G75" s="180">
        <v>4030</v>
      </c>
      <c r="H75" s="180">
        <v>140</v>
      </c>
      <c r="I75" s="180">
        <f t="shared" ref="I75:I127" si="14">G75+H75</f>
        <v>4170</v>
      </c>
      <c r="J75" s="181">
        <f t="shared" ref="J75:J127" si="15">I75/$I$128</f>
        <v>3.084045794751945E-2</v>
      </c>
      <c r="K75" s="180">
        <f t="shared" si="11"/>
        <v>5788</v>
      </c>
    </row>
    <row r="76" spans="2:16" x14ac:dyDescent="0.2">
      <c r="B76" s="180" t="s">
        <v>282</v>
      </c>
      <c r="C76" s="180">
        <v>1806</v>
      </c>
      <c r="D76" s="180">
        <v>637</v>
      </c>
      <c r="E76" s="180">
        <f t="shared" si="12"/>
        <v>2443</v>
      </c>
      <c r="F76" s="181">
        <f t="shared" si="13"/>
        <v>3.405115339048017E-2</v>
      </c>
      <c r="G76" s="180">
        <v>6299</v>
      </c>
      <c r="H76" s="180">
        <v>215</v>
      </c>
      <c r="I76" s="180">
        <f t="shared" si="14"/>
        <v>6514</v>
      </c>
      <c r="J76" s="181">
        <f t="shared" si="15"/>
        <v>4.8176197378930863E-2</v>
      </c>
      <c r="K76" s="180">
        <f t="shared" si="11"/>
        <v>8957</v>
      </c>
    </row>
    <row r="77" spans="2:16" x14ac:dyDescent="0.2">
      <c r="B77" s="180" t="s">
        <v>283</v>
      </c>
      <c r="C77" s="180">
        <v>4683</v>
      </c>
      <c r="D77" s="180">
        <v>2090</v>
      </c>
      <c r="E77" s="180">
        <f t="shared" si="12"/>
        <v>6773</v>
      </c>
      <c r="F77" s="181">
        <f t="shared" si="13"/>
        <v>9.440379120496202E-2</v>
      </c>
      <c r="G77" s="180">
        <v>11277</v>
      </c>
      <c r="H77" s="180">
        <v>874</v>
      </c>
      <c r="I77" s="180">
        <f t="shared" si="14"/>
        <v>12151</v>
      </c>
      <c r="J77" s="181">
        <f t="shared" si="15"/>
        <v>8.9866284057628018E-2</v>
      </c>
      <c r="K77" s="180">
        <f t="shared" si="11"/>
        <v>18924</v>
      </c>
    </row>
    <row r="78" spans="2:16" x14ac:dyDescent="0.2">
      <c r="B78" s="180" t="s">
        <v>284</v>
      </c>
      <c r="C78" s="180">
        <v>819</v>
      </c>
      <c r="D78" s="180">
        <v>447</v>
      </c>
      <c r="E78" s="180">
        <f t="shared" si="12"/>
        <v>1266</v>
      </c>
      <c r="F78" s="181">
        <f t="shared" si="13"/>
        <v>1.7645828977629101E-2</v>
      </c>
      <c r="G78" s="180">
        <v>1590</v>
      </c>
      <c r="H78" s="180">
        <v>158</v>
      </c>
      <c r="I78" s="180">
        <f t="shared" si="14"/>
        <v>1748</v>
      </c>
      <c r="J78" s="181">
        <f t="shared" si="15"/>
        <v>1.2927846640830696E-2</v>
      </c>
      <c r="K78" s="180">
        <f t="shared" si="11"/>
        <v>3014</v>
      </c>
    </row>
    <row r="79" spans="2:16" x14ac:dyDescent="0.2">
      <c r="B79" s="180" t="s">
        <v>285</v>
      </c>
      <c r="C79" s="180">
        <v>455</v>
      </c>
      <c r="D79" s="180">
        <v>203</v>
      </c>
      <c r="E79" s="180">
        <f t="shared" si="12"/>
        <v>658</v>
      </c>
      <c r="F79" s="181">
        <f t="shared" si="13"/>
        <v>9.1713708272353478E-3</v>
      </c>
      <c r="G79" s="180">
        <v>954</v>
      </c>
      <c r="H79" s="180">
        <v>73</v>
      </c>
      <c r="I79" s="180">
        <f t="shared" si="14"/>
        <v>1027</v>
      </c>
      <c r="J79" s="181">
        <f t="shared" si="15"/>
        <v>7.5954796911516728E-3</v>
      </c>
      <c r="K79" s="180">
        <f t="shared" si="11"/>
        <v>1685</v>
      </c>
    </row>
    <row r="80" spans="2:16" x14ac:dyDescent="0.2">
      <c r="B80" s="180" t="s">
        <v>286</v>
      </c>
      <c r="C80" s="180">
        <v>123</v>
      </c>
      <c r="D80" s="180">
        <v>109</v>
      </c>
      <c r="E80" s="180">
        <f t="shared" si="12"/>
        <v>232</v>
      </c>
      <c r="F80" s="181">
        <f t="shared" si="13"/>
        <v>3.2336748205449859E-3</v>
      </c>
      <c r="G80" s="180">
        <v>197</v>
      </c>
      <c r="H80" s="180">
        <v>42</v>
      </c>
      <c r="I80" s="180">
        <f t="shared" si="14"/>
        <v>239</v>
      </c>
      <c r="J80" s="181">
        <f t="shared" si="15"/>
        <v>1.7675945921959589E-3</v>
      </c>
      <c r="K80" s="180">
        <f t="shared" si="11"/>
        <v>471</v>
      </c>
    </row>
    <row r="81" spans="2:11" x14ac:dyDescent="0.2">
      <c r="B81" s="180" t="s">
        <v>287</v>
      </c>
      <c r="C81" s="180">
        <v>535</v>
      </c>
      <c r="D81" s="180">
        <v>311</v>
      </c>
      <c r="E81" s="180">
        <f t="shared" si="12"/>
        <v>846</v>
      </c>
      <c r="F81" s="181">
        <f t="shared" si="13"/>
        <v>1.1791762492159732E-2</v>
      </c>
      <c r="G81" s="180">
        <v>1314</v>
      </c>
      <c r="H81" s="180">
        <v>166</v>
      </c>
      <c r="I81" s="180">
        <f t="shared" si="14"/>
        <v>1480</v>
      </c>
      <c r="J81" s="181">
        <f t="shared" si="15"/>
        <v>1.0945774043723929E-2</v>
      </c>
      <c r="K81" s="180">
        <f t="shared" si="11"/>
        <v>2326</v>
      </c>
    </row>
    <row r="82" spans="2:11" x14ac:dyDescent="0.2">
      <c r="B82" s="180" t="s">
        <v>288</v>
      </c>
      <c r="C82" s="180">
        <v>226</v>
      </c>
      <c r="D82" s="180">
        <v>198</v>
      </c>
      <c r="E82" s="180">
        <f t="shared" si="12"/>
        <v>424</v>
      </c>
      <c r="F82" s="181">
        <f t="shared" si="13"/>
        <v>5.909819499616698E-3</v>
      </c>
      <c r="G82" s="180">
        <v>555</v>
      </c>
      <c r="H82" s="180">
        <v>71</v>
      </c>
      <c r="I82" s="180">
        <f t="shared" si="14"/>
        <v>626</v>
      </c>
      <c r="J82" s="181">
        <f t="shared" si="15"/>
        <v>4.6297665887643112E-3</v>
      </c>
      <c r="K82" s="180">
        <f t="shared" si="11"/>
        <v>1050</v>
      </c>
    </row>
    <row r="83" spans="2:11" x14ac:dyDescent="0.2">
      <c r="B83" s="180" t="s">
        <v>289</v>
      </c>
      <c r="C83" s="180">
        <v>230</v>
      </c>
      <c r="D83" s="180">
        <v>124</v>
      </c>
      <c r="E83" s="180">
        <f t="shared" si="12"/>
        <v>354</v>
      </c>
      <c r="F83" s="181">
        <f t="shared" si="13"/>
        <v>4.9341417520384692E-3</v>
      </c>
      <c r="G83" s="180">
        <v>524</v>
      </c>
      <c r="H83" s="180">
        <v>37</v>
      </c>
      <c r="I83" s="180">
        <f t="shared" si="14"/>
        <v>561</v>
      </c>
      <c r="J83" s="181">
        <f t="shared" si="15"/>
        <v>4.1490400260331926E-3</v>
      </c>
      <c r="K83" s="180">
        <f t="shared" si="11"/>
        <v>915</v>
      </c>
    </row>
    <row r="84" spans="2:11" x14ac:dyDescent="0.2">
      <c r="B84" s="180" t="s">
        <v>290</v>
      </c>
      <c r="C84" s="180">
        <v>342</v>
      </c>
      <c r="D84" s="180">
        <v>207</v>
      </c>
      <c r="E84" s="180">
        <f t="shared" si="12"/>
        <v>549</v>
      </c>
      <c r="F84" s="181">
        <f t="shared" si="13"/>
        <v>7.6521011917206772E-3</v>
      </c>
      <c r="G84" s="180">
        <v>738</v>
      </c>
      <c r="H84" s="180">
        <v>114</v>
      </c>
      <c r="I84" s="180">
        <f t="shared" si="14"/>
        <v>852</v>
      </c>
      <c r="J84" s="181">
        <f t="shared" si="15"/>
        <v>6.3012158684140462E-3</v>
      </c>
      <c r="K84" s="180">
        <f t="shared" si="11"/>
        <v>1401</v>
      </c>
    </row>
    <row r="85" spans="2:11" x14ac:dyDescent="0.2">
      <c r="B85" s="180" t="s">
        <v>291</v>
      </c>
      <c r="C85" s="180">
        <v>2444</v>
      </c>
      <c r="D85" s="180">
        <v>918</v>
      </c>
      <c r="E85" s="180">
        <f t="shared" si="12"/>
        <v>3362</v>
      </c>
      <c r="F85" s="181">
        <f t="shared" si="13"/>
        <v>4.6860408390828633E-2</v>
      </c>
      <c r="G85" s="180">
        <v>6449</v>
      </c>
      <c r="H85" s="180">
        <v>341</v>
      </c>
      <c r="I85" s="180">
        <f t="shared" si="14"/>
        <v>6790</v>
      </c>
      <c r="J85" s="181">
        <f t="shared" si="15"/>
        <v>5.0217436322219922E-2</v>
      </c>
      <c r="K85" s="180">
        <f t="shared" si="11"/>
        <v>10152</v>
      </c>
    </row>
    <row r="86" spans="2:11" x14ac:dyDescent="0.2">
      <c r="B86" s="180" t="s">
        <v>292</v>
      </c>
      <c r="C86" s="180">
        <v>589</v>
      </c>
      <c r="D86" s="180">
        <v>242</v>
      </c>
      <c r="E86" s="180">
        <f t="shared" si="12"/>
        <v>831</v>
      </c>
      <c r="F86" s="181">
        <f t="shared" si="13"/>
        <v>1.1582688689107255E-2</v>
      </c>
      <c r="G86" s="180">
        <v>1321</v>
      </c>
      <c r="H86" s="180">
        <v>88</v>
      </c>
      <c r="I86" s="180">
        <f t="shared" si="14"/>
        <v>1409</v>
      </c>
      <c r="J86" s="181">
        <f t="shared" si="15"/>
        <v>1.0420672721356092E-2</v>
      </c>
      <c r="K86" s="180">
        <f t="shared" si="11"/>
        <v>2240</v>
      </c>
    </row>
    <row r="87" spans="2:11" x14ac:dyDescent="0.2">
      <c r="B87" s="180" t="s">
        <v>293</v>
      </c>
      <c r="C87" s="180">
        <v>1007</v>
      </c>
      <c r="D87" s="180">
        <v>383</v>
      </c>
      <c r="E87" s="180">
        <f t="shared" si="12"/>
        <v>1390</v>
      </c>
      <c r="F87" s="181">
        <f t="shared" si="13"/>
        <v>1.937417241619625E-2</v>
      </c>
      <c r="G87" s="180">
        <v>3324</v>
      </c>
      <c r="H87" s="180">
        <v>142</v>
      </c>
      <c r="I87" s="180">
        <f t="shared" si="14"/>
        <v>3466</v>
      </c>
      <c r="J87" s="181">
        <f t="shared" si="15"/>
        <v>2.5633819483477798E-2</v>
      </c>
      <c r="K87" s="180">
        <f t="shared" si="11"/>
        <v>4856</v>
      </c>
    </row>
    <row r="88" spans="2:11" x14ac:dyDescent="0.2">
      <c r="B88" s="180" t="s">
        <v>294</v>
      </c>
      <c r="C88" s="180">
        <v>522</v>
      </c>
      <c r="D88" s="180">
        <v>161</v>
      </c>
      <c r="E88" s="180">
        <f t="shared" si="12"/>
        <v>683</v>
      </c>
      <c r="F88" s="181">
        <f t="shared" si="13"/>
        <v>9.5198271656561431E-3</v>
      </c>
      <c r="G88" s="180">
        <v>894</v>
      </c>
      <c r="H88" s="180">
        <v>56</v>
      </c>
      <c r="I88" s="180">
        <f t="shared" si="14"/>
        <v>950</v>
      </c>
      <c r="J88" s="181">
        <f t="shared" si="15"/>
        <v>7.0260036091471167E-3</v>
      </c>
      <c r="K88" s="180">
        <f t="shared" si="11"/>
        <v>1633</v>
      </c>
    </row>
    <row r="89" spans="2:11" x14ac:dyDescent="0.2">
      <c r="B89" s="180" t="s">
        <v>295</v>
      </c>
      <c r="C89" s="180">
        <v>3105</v>
      </c>
      <c r="D89" s="180">
        <v>1207</v>
      </c>
      <c r="E89" s="180">
        <f t="shared" si="12"/>
        <v>4312</v>
      </c>
      <c r="F89" s="181">
        <f t="shared" si="13"/>
        <v>6.0101749250818876E-2</v>
      </c>
      <c r="G89" s="180">
        <v>8363</v>
      </c>
      <c r="H89" s="180">
        <v>515</v>
      </c>
      <c r="I89" s="180">
        <f t="shared" si="14"/>
        <v>8878</v>
      </c>
      <c r="J89" s="181">
        <f t="shared" si="15"/>
        <v>6.5659852675798006E-2</v>
      </c>
      <c r="K89" s="180">
        <f t="shared" si="11"/>
        <v>13190</v>
      </c>
    </row>
    <row r="90" spans="2:11" x14ac:dyDescent="0.2">
      <c r="B90" s="180" t="s">
        <v>296</v>
      </c>
      <c r="C90" s="180">
        <v>644</v>
      </c>
      <c r="D90" s="180">
        <v>311</v>
      </c>
      <c r="E90" s="180">
        <f t="shared" si="12"/>
        <v>955</v>
      </c>
      <c r="F90" s="181">
        <f t="shared" si="13"/>
        <v>1.3311032127674403E-2</v>
      </c>
      <c r="G90" s="180">
        <v>1573</v>
      </c>
      <c r="H90" s="180">
        <v>81</v>
      </c>
      <c r="I90" s="180">
        <f t="shared" si="14"/>
        <v>1654</v>
      </c>
      <c r="J90" s="181">
        <f t="shared" si="15"/>
        <v>1.2232642073188769E-2</v>
      </c>
      <c r="K90" s="180">
        <f t="shared" si="11"/>
        <v>2609</v>
      </c>
    </row>
    <row r="91" spans="2:11" x14ac:dyDescent="0.2">
      <c r="B91" s="180" t="s">
        <v>297</v>
      </c>
      <c r="C91" s="180">
        <v>217</v>
      </c>
      <c r="D91" s="180">
        <v>82</v>
      </c>
      <c r="E91" s="180">
        <f t="shared" si="12"/>
        <v>299</v>
      </c>
      <c r="F91" s="181">
        <f t="shared" si="13"/>
        <v>4.1675378075127188E-3</v>
      </c>
      <c r="G91" s="180">
        <v>378</v>
      </c>
      <c r="H91" s="180">
        <v>35</v>
      </c>
      <c r="I91" s="180">
        <f t="shared" si="14"/>
        <v>413</v>
      </c>
      <c r="J91" s="181">
        <f t="shared" si="15"/>
        <v>3.0544626216607992E-3</v>
      </c>
      <c r="K91" s="180">
        <f t="shared" si="11"/>
        <v>712</v>
      </c>
    </row>
    <row r="92" spans="2:11" x14ac:dyDescent="0.2">
      <c r="B92" s="180" t="s">
        <v>298</v>
      </c>
      <c r="C92" s="180">
        <v>448</v>
      </c>
      <c r="D92" s="180">
        <v>195</v>
      </c>
      <c r="E92" s="180">
        <f t="shared" si="12"/>
        <v>643</v>
      </c>
      <c r="F92" s="181">
        <f t="shared" si="13"/>
        <v>8.9622970241828703E-3</v>
      </c>
      <c r="G92" s="180">
        <v>1216</v>
      </c>
      <c r="H92" s="180">
        <v>80</v>
      </c>
      <c r="I92" s="180">
        <f t="shared" si="14"/>
        <v>1296</v>
      </c>
      <c r="J92" s="181">
        <f t="shared" si="15"/>
        <v>9.5849480815312256E-3</v>
      </c>
      <c r="K92" s="180">
        <f t="shared" si="11"/>
        <v>1939</v>
      </c>
    </row>
    <row r="93" spans="2:11" x14ac:dyDescent="0.2">
      <c r="B93" s="180" t="s">
        <v>299</v>
      </c>
      <c r="C93" s="180">
        <v>351</v>
      </c>
      <c r="D93" s="180">
        <v>154</v>
      </c>
      <c r="E93" s="180">
        <f t="shared" si="12"/>
        <v>505</v>
      </c>
      <c r="F93" s="181">
        <f t="shared" si="13"/>
        <v>7.0388180361000766E-3</v>
      </c>
      <c r="G93" s="180">
        <v>299</v>
      </c>
      <c r="H93" s="180">
        <v>34</v>
      </c>
      <c r="I93" s="180">
        <f t="shared" si="14"/>
        <v>333</v>
      </c>
      <c r="J93" s="181">
        <f t="shared" si="15"/>
        <v>2.4627991598378841E-3</v>
      </c>
      <c r="K93" s="180">
        <f t="shared" si="11"/>
        <v>838</v>
      </c>
    </row>
    <row r="94" spans="2:11" x14ac:dyDescent="0.2">
      <c r="B94" s="180" t="s">
        <v>300</v>
      </c>
      <c r="C94" s="180">
        <v>139</v>
      </c>
      <c r="D94" s="180">
        <v>54</v>
      </c>
      <c r="E94" s="180">
        <f t="shared" si="12"/>
        <v>193</v>
      </c>
      <c r="F94" s="181">
        <f t="shared" si="13"/>
        <v>2.6900829326085441E-3</v>
      </c>
      <c r="G94" s="180">
        <v>306</v>
      </c>
      <c r="H94" s="180">
        <v>19</v>
      </c>
      <c r="I94" s="180">
        <f t="shared" si="14"/>
        <v>325</v>
      </c>
      <c r="J94" s="181">
        <f t="shared" si="15"/>
        <v>2.4036328136555927E-3</v>
      </c>
      <c r="K94" s="180">
        <f t="shared" si="11"/>
        <v>518</v>
      </c>
    </row>
    <row r="95" spans="2:11" x14ac:dyDescent="0.2">
      <c r="B95" s="180" t="s">
        <v>301</v>
      </c>
      <c r="C95" s="180">
        <v>760</v>
      </c>
      <c r="D95" s="180">
        <v>456</v>
      </c>
      <c r="E95" s="180">
        <f t="shared" si="12"/>
        <v>1216</v>
      </c>
      <c r="F95" s="181">
        <f t="shared" si="13"/>
        <v>1.6948916300787511E-2</v>
      </c>
      <c r="G95" s="180">
        <v>2089</v>
      </c>
      <c r="H95" s="180">
        <v>127</v>
      </c>
      <c r="I95" s="180">
        <f t="shared" si="14"/>
        <v>2216</v>
      </c>
      <c r="J95" s="181">
        <f t="shared" si="15"/>
        <v>1.638907789249475E-2</v>
      </c>
      <c r="K95" s="180">
        <f t="shared" si="11"/>
        <v>3432</v>
      </c>
    </row>
    <row r="96" spans="2:11" x14ac:dyDescent="0.2">
      <c r="B96" s="180" t="s">
        <v>302</v>
      </c>
      <c r="C96" s="180">
        <v>844</v>
      </c>
      <c r="D96" s="180">
        <v>509</v>
      </c>
      <c r="E96" s="180">
        <f t="shared" si="12"/>
        <v>1353</v>
      </c>
      <c r="F96" s="181">
        <f t="shared" si="13"/>
        <v>1.8858457035333474E-2</v>
      </c>
      <c r="G96" s="180">
        <v>2325</v>
      </c>
      <c r="H96" s="180">
        <v>206</v>
      </c>
      <c r="I96" s="180">
        <f t="shared" si="14"/>
        <v>2531</v>
      </c>
      <c r="J96" s="181">
        <f t="shared" si="15"/>
        <v>1.8718752773422477E-2</v>
      </c>
      <c r="K96" s="180">
        <f t="shared" si="11"/>
        <v>3884</v>
      </c>
    </row>
    <row r="97" spans="2:11" x14ac:dyDescent="0.2">
      <c r="B97" s="180" t="s">
        <v>303</v>
      </c>
      <c r="C97" s="180">
        <v>258</v>
      </c>
      <c r="D97" s="180">
        <v>149</v>
      </c>
      <c r="E97" s="180">
        <f t="shared" si="12"/>
        <v>407</v>
      </c>
      <c r="F97" s="181">
        <f t="shared" si="13"/>
        <v>5.6728691894905566E-3</v>
      </c>
      <c r="G97" s="180">
        <v>707</v>
      </c>
      <c r="H97" s="180">
        <v>79</v>
      </c>
      <c r="I97" s="180">
        <f t="shared" si="14"/>
        <v>786</v>
      </c>
      <c r="J97" s="181">
        <f t="shared" si="15"/>
        <v>5.8130935124101413E-3</v>
      </c>
      <c r="K97" s="180">
        <f t="shared" si="11"/>
        <v>1193</v>
      </c>
    </row>
    <row r="98" spans="2:11" x14ac:dyDescent="0.2">
      <c r="B98" s="180" t="s">
        <v>304</v>
      </c>
      <c r="C98" s="180">
        <v>191</v>
      </c>
      <c r="D98" s="180">
        <v>76</v>
      </c>
      <c r="E98" s="180">
        <f t="shared" si="12"/>
        <v>267</v>
      </c>
      <c r="F98" s="181">
        <f t="shared" si="13"/>
        <v>3.7215136943340998E-3</v>
      </c>
      <c r="G98" s="180">
        <v>354</v>
      </c>
      <c r="H98" s="180">
        <v>24</v>
      </c>
      <c r="I98" s="180">
        <f t="shared" si="14"/>
        <v>378</v>
      </c>
      <c r="J98" s="181">
        <f t="shared" si="15"/>
        <v>2.7956098571132741E-3</v>
      </c>
      <c r="K98" s="180">
        <f t="shared" si="11"/>
        <v>645</v>
      </c>
    </row>
    <row r="99" spans="2:11" x14ac:dyDescent="0.2">
      <c r="B99" s="180" t="s">
        <v>305</v>
      </c>
      <c r="C99" s="180">
        <v>125</v>
      </c>
      <c r="D99" s="180">
        <v>70</v>
      </c>
      <c r="E99" s="180">
        <f t="shared" si="12"/>
        <v>195</v>
      </c>
      <c r="F99" s="181">
        <f t="shared" si="13"/>
        <v>2.717959439682208E-3</v>
      </c>
      <c r="G99" s="180">
        <v>273</v>
      </c>
      <c r="H99" s="180">
        <v>21</v>
      </c>
      <c r="I99" s="180">
        <f t="shared" si="14"/>
        <v>294</v>
      </c>
      <c r="J99" s="181">
        <f t="shared" si="15"/>
        <v>2.1743632221992129E-3</v>
      </c>
      <c r="K99" s="180">
        <f t="shared" si="11"/>
        <v>489</v>
      </c>
    </row>
    <row r="100" spans="2:11" x14ac:dyDescent="0.2">
      <c r="B100" s="180" t="s">
        <v>306</v>
      </c>
      <c r="C100" s="180">
        <v>407</v>
      </c>
      <c r="D100" s="180">
        <v>207</v>
      </c>
      <c r="E100" s="180">
        <f t="shared" si="12"/>
        <v>614</v>
      </c>
      <c r="F100" s="181">
        <f t="shared" si="13"/>
        <v>8.5580876716147471E-3</v>
      </c>
      <c r="G100" s="180">
        <v>1183</v>
      </c>
      <c r="H100" s="180">
        <v>82</v>
      </c>
      <c r="I100" s="180">
        <f t="shared" si="14"/>
        <v>1265</v>
      </c>
      <c r="J100" s="181">
        <f t="shared" si="15"/>
        <v>9.3556784900748462E-3</v>
      </c>
      <c r="K100" s="180">
        <f t="shared" si="11"/>
        <v>1879</v>
      </c>
    </row>
    <row r="101" spans="2:11" x14ac:dyDescent="0.2">
      <c r="B101" s="180" t="s">
        <v>307</v>
      </c>
      <c r="C101" s="180">
        <v>804</v>
      </c>
      <c r="D101" s="180">
        <v>494</v>
      </c>
      <c r="E101" s="180">
        <f t="shared" si="12"/>
        <v>1298</v>
      </c>
      <c r="F101" s="181">
        <f t="shared" si="13"/>
        <v>1.809185309080772E-2</v>
      </c>
      <c r="G101" s="180">
        <v>1918</v>
      </c>
      <c r="H101" s="180">
        <v>131</v>
      </c>
      <c r="I101" s="180">
        <f t="shared" si="14"/>
        <v>2049</v>
      </c>
      <c r="J101" s="181">
        <f t="shared" si="15"/>
        <v>1.5153980415939414E-2</v>
      </c>
      <c r="K101" s="180">
        <f t="shared" si="11"/>
        <v>3347</v>
      </c>
    </row>
    <row r="102" spans="2:11" x14ac:dyDescent="0.2">
      <c r="B102" s="180" t="s">
        <v>308</v>
      </c>
      <c r="C102" s="180">
        <v>4437</v>
      </c>
      <c r="D102" s="180">
        <v>2566</v>
      </c>
      <c r="E102" s="180">
        <f t="shared" si="12"/>
        <v>7003</v>
      </c>
      <c r="F102" s="181">
        <f t="shared" si="13"/>
        <v>9.7609589518433335E-2</v>
      </c>
      <c r="G102" s="180">
        <v>12274</v>
      </c>
      <c r="H102" s="180">
        <v>1309</v>
      </c>
      <c r="I102" s="180">
        <f t="shared" si="14"/>
        <v>13583</v>
      </c>
      <c r="J102" s="181">
        <f t="shared" si="15"/>
        <v>0.10045706002425821</v>
      </c>
      <c r="K102" s="180">
        <f t="shared" si="11"/>
        <v>20586</v>
      </c>
    </row>
    <row r="103" spans="2:11" x14ac:dyDescent="0.2">
      <c r="B103" s="180" t="s">
        <v>309</v>
      </c>
      <c r="C103" s="180">
        <v>623</v>
      </c>
      <c r="D103" s="180">
        <v>352</v>
      </c>
      <c r="E103" s="180">
        <f t="shared" si="12"/>
        <v>975</v>
      </c>
      <c r="F103" s="181">
        <f t="shared" si="13"/>
        <v>1.3589797198411038E-2</v>
      </c>
      <c r="G103" s="180">
        <v>1715</v>
      </c>
      <c r="H103" s="180">
        <v>114</v>
      </c>
      <c r="I103" s="180">
        <f t="shared" si="14"/>
        <v>1829</v>
      </c>
      <c r="J103" s="181">
        <f t="shared" si="15"/>
        <v>1.3526905895926398E-2</v>
      </c>
      <c r="K103" s="180">
        <f t="shared" si="11"/>
        <v>2804</v>
      </c>
    </row>
    <row r="104" spans="2:11" x14ac:dyDescent="0.2">
      <c r="B104" s="180" t="s">
        <v>310</v>
      </c>
      <c r="C104" s="180">
        <v>573</v>
      </c>
      <c r="D104" s="180">
        <v>340</v>
      </c>
      <c r="E104" s="180">
        <f t="shared" si="12"/>
        <v>913</v>
      </c>
      <c r="F104" s="181">
        <f t="shared" si="13"/>
        <v>1.2725625479127466E-2</v>
      </c>
      <c r="G104" s="180">
        <v>1552</v>
      </c>
      <c r="H104" s="180">
        <v>102</v>
      </c>
      <c r="I104" s="180">
        <f t="shared" si="14"/>
        <v>1654</v>
      </c>
      <c r="J104" s="181">
        <f t="shared" si="15"/>
        <v>1.2232642073188769E-2</v>
      </c>
      <c r="K104" s="180">
        <f t="shared" si="11"/>
        <v>2567</v>
      </c>
    </row>
    <row r="105" spans="2:11" x14ac:dyDescent="0.2">
      <c r="B105" s="180" t="s">
        <v>311</v>
      </c>
      <c r="C105" s="180">
        <v>671</v>
      </c>
      <c r="D105" s="180">
        <v>492</v>
      </c>
      <c r="E105" s="180">
        <f t="shared" si="12"/>
        <v>1163</v>
      </c>
      <c r="F105" s="181">
        <f t="shared" si="13"/>
        <v>1.6210188863335424E-2</v>
      </c>
      <c r="G105" s="180">
        <v>1310</v>
      </c>
      <c r="H105" s="180">
        <v>180</v>
      </c>
      <c r="I105" s="180">
        <f t="shared" si="14"/>
        <v>1490</v>
      </c>
      <c r="J105" s="181">
        <f t="shared" si="15"/>
        <v>1.1019731976451794E-2</v>
      </c>
      <c r="K105" s="180">
        <f t="shared" si="11"/>
        <v>2653</v>
      </c>
    </row>
    <row r="106" spans="2:11" x14ac:dyDescent="0.2">
      <c r="B106" s="180" t="s">
        <v>312</v>
      </c>
      <c r="C106" s="180">
        <v>577</v>
      </c>
      <c r="D106" s="180">
        <v>365</v>
      </c>
      <c r="E106" s="180">
        <f t="shared" si="12"/>
        <v>942</v>
      </c>
      <c r="F106" s="181">
        <f t="shared" si="13"/>
        <v>1.3129834831695589E-2</v>
      </c>
      <c r="G106" s="180">
        <v>730</v>
      </c>
      <c r="H106" s="180">
        <v>127</v>
      </c>
      <c r="I106" s="180">
        <f t="shared" si="14"/>
        <v>857</v>
      </c>
      <c r="J106" s="181">
        <f t="shared" si="15"/>
        <v>6.3381948347779786E-3</v>
      </c>
      <c r="K106" s="180">
        <f t="shared" si="11"/>
        <v>1799</v>
      </c>
    </row>
    <row r="107" spans="2:11" x14ac:dyDescent="0.2">
      <c r="B107" s="180" t="s">
        <v>313</v>
      </c>
      <c r="C107" s="180">
        <v>262</v>
      </c>
      <c r="D107" s="180">
        <v>207</v>
      </c>
      <c r="E107" s="180">
        <f t="shared" si="12"/>
        <v>469</v>
      </c>
      <c r="F107" s="181">
        <f t="shared" si="13"/>
        <v>6.5370409087741306E-3</v>
      </c>
      <c r="G107" s="180">
        <v>404</v>
      </c>
      <c r="H107" s="180">
        <v>76</v>
      </c>
      <c r="I107" s="180">
        <f t="shared" si="14"/>
        <v>480</v>
      </c>
      <c r="J107" s="181">
        <f t="shared" si="15"/>
        <v>3.5499807709374908E-3</v>
      </c>
      <c r="K107" s="180">
        <f t="shared" si="11"/>
        <v>949</v>
      </c>
    </row>
    <row r="108" spans="2:11" x14ac:dyDescent="0.2">
      <c r="B108" s="180" t="s">
        <v>314</v>
      </c>
      <c r="C108" s="180">
        <v>484</v>
      </c>
      <c r="D108" s="180">
        <v>318</v>
      </c>
      <c r="E108" s="180">
        <f t="shared" si="12"/>
        <v>802</v>
      </c>
      <c r="F108" s="181">
        <f t="shared" si="13"/>
        <v>1.1178479336539131E-2</v>
      </c>
      <c r="G108" s="180">
        <v>910</v>
      </c>
      <c r="H108" s="180">
        <v>100</v>
      </c>
      <c r="I108" s="180">
        <f t="shared" si="14"/>
        <v>1010</v>
      </c>
      <c r="J108" s="181">
        <f t="shared" si="15"/>
        <v>7.4697512055143037E-3</v>
      </c>
      <c r="K108" s="180">
        <f t="shared" si="11"/>
        <v>1812</v>
      </c>
    </row>
    <row r="109" spans="2:11" x14ac:dyDescent="0.2">
      <c r="B109" s="180" t="s">
        <v>315</v>
      </c>
      <c r="C109" s="180">
        <v>401</v>
      </c>
      <c r="D109" s="180">
        <v>232</v>
      </c>
      <c r="E109" s="180">
        <f t="shared" si="12"/>
        <v>633</v>
      </c>
      <c r="F109" s="181">
        <f t="shared" si="13"/>
        <v>8.8229144888145507E-3</v>
      </c>
      <c r="G109" s="180">
        <v>716</v>
      </c>
      <c r="H109" s="180">
        <v>77</v>
      </c>
      <c r="I109" s="180">
        <f t="shared" si="14"/>
        <v>793</v>
      </c>
      <c r="J109" s="181">
        <f t="shared" si="15"/>
        <v>5.8648640653196464E-3</v>
      </c>
      <c r="K109" s="180">
        <f t="shared" si="11"/>
        <v>1426</v>
      </c>
    </row>
    <row r="110" spans="2:11" x14ac:dyDescent="0.2">
      <c r="B110" s="180" t="s">
        <v>316</v>
      </c>
      <c r="C110" s="180">
        <v>713</v>
      </c>
      <c r="D110" s="180">
        <v>285</v>
      </c>
      <c r="E110" s="180">
        <f t="shared" si="12"/>
        <v>998</v>
      </c>
      <c r="F110" s="181">
        <f t="shared" si="13"/>
        <v>1.3910377029758171E-2</v>
      </c>
      <c r="G110" s="180">
        <v>1340</v>
      </c>
      <c r="H110" s="180">
        <v>80</v>
      </c>
      <c r="I110" s="180">
        <f t="shared" si="14"/>
        <v>1420</v>
      </c>
      <c r="J110" s="181">
        <f t="shared" si="15"/>
        <v>1.0502026447356743E-2</v>
      </c>
      <c r="K110" s="180">
        <f t="shared" si="11"/>
        <v>2418</v>
      </c>
    </row>
    <row r="111" spans="2:11" x14ac:dyDescent="0.2">
      <c r="B111" s="180" t="s">
        <v>317</v>
      </c>
      <c r="C111" s="180">
        <v>388</v>
      </c>
      <c r="D111" s="180">
        <v>230</v>
      </c>
      <c r="E111" s="180">
        <f t="shared" si="12"/>
        <v>618</v>
      </c>
      <c r="F111" s="181">
        <f t="shared" si="13"/>
        <v>8.6138406857620732E-3</v>
      </c>
      <c r="G111" s="180">
        <v>1068</v>
      </c>
      <c r="H111" s="180">
        <v>76</v>
      </c>
      <c r="I111" s="180">
        <f t="shared" si="14"/>
        <v>1144</v>
      </c>
      <c r="J111" s="181">
        <f t="shared" si="15"/>
        <v>8.460787504067686E-3</v>
      </c>
      <c r="K111" s="180">
        <f t="shared" si="11"/>
        <v>1762</v>
      </c>
    </row>
    <row r="112" spans="2:11" x14ac:dyDescent="0.2">
      <c r="B112" s="180" t="s">
        <v>318</v>
      </c>
      <c r="C112" s="180">
        <v>1527</v>
      </c>
      <c r="D112" s="180">
        <v>918</v>
      </c>
      <c r="E112" s="180">
        <f t="shared" si="12"/>
        <v>2445</v>
      </c>
      <c r="F112" s="181">
        <f t="shared" si="13"/>
        <v>3.4079029897553834E-2</v>
      </c>
      <c r="G112" s="180">
        <v>4265</v>
      </c>
      <c r="H112" s="180">
        <v>471</v>
      </c>
      <c r="I112" s="180">
        <f t="shared" si="14"/>
        <v>4736</v>
      </c>
      <c r="J112" s="181">
        <f t="shared" si="15"/>
        <v>3.5026476939916576E-2</v>
      </c>
      <c r="K112" s="180">
        <f t="shared" si="11"/>
        <v>7181</v>
      </c>
    </row>
    <row r="113" spans="2:11" x14ac:dyDescent="0.2">
      <c r="B113" s="180" t="s">
        <v>319</v>
      </c>
      <c r="C113" s="180">
        <v>639</v>
      </c>
      <c r="D113" s="180">
        <v>436</v>
      </c>
      <c r="E113" s="180">
        <f t="shared" si="12"/>
        <v>1075</v>
      </c>
      <c r="F113" s="181">
        <f t="shared" si="13"/>
        <v>1.4983622552094223E-2</v>
      </c>
      <c r="G113" s="180">
        <v>1004</v>
      </c>
      <c r="H113" s="180">
        <v>181</v>
      </c>
      <c r="I113" s="180">
        <f t="shared" si="14"/>
        <v>1185</v>
      </c>
      <c r="J113" s="181">
        <f t="shared" si="15"/>
        <v>8.7640150282519303E-3</v>
      </c>
      <c r="K113" s="180">
        <f t="shared" si="11"/>
        <v>2260</v>
      </c>
    </row>
    <row r="114" spans="2:11" x14ac:dyDescent="0.2">
      <c r="B114" s="180" t="s">
        <v>320</v>
      </c>
      <c r="C114" s="180">
        <v>220</v>
      </c>
      <c r="D114" s="180">
        <v>138</v>
      </c>
      <c r="E114" s="180">
        <f t="shared" si="12"/>
        <v>358</v>
      </c>
      <c r="F114" s="181">
        <f t="shared" si="13"/>
        <v>4.989894766185797E-3</v>
      </c>
      <c r="G114" s="180">
        <v>442</v>
      </c>
      <c r="H114" s="180">
        <v>44</v>
      </c>
      <c r="I114" s="180">
        <f t="shared" si="14"/>
        <v>486</v>
      </c>
      <c r="J114" s="181">
        <f t="shared" si="15"/>
        <v>3.5943555305742096E-3</v>
      </c>
      <c r="K114" s="180">
        <f t="shared" si="11"/>
        <v>844</v>
      </c>
    </row>
    <row r="115" spans="2:11" x14ac:dyDescent="0.2">
      <c r="B115" s="180" t="s">
        <v>321</v>
      </c>
      <c r="C115" s="180">
        <v>526</v>
      </c>
      <c r="D115" s="180">
        <v>251</v>
      </c>
      <c r="E115" s="180">
        <f t="shared" si="12"/>
        <v>777</v>
      </c>
      <c r="F115" s="181">
        <f t="shared" si="13"/>
        <v>1.0830022998118336E-2</v>
      </c>
      <c r="G115" s="180">
        <v>1458</v>
      </c>
      <c r="H115" s="180">
        <v>87</v>
      </c>
      <c r="I115" s="180">
        <f t="shared" si="14"/>
        <v>1545</v>
      </c>
      <c r="J115" s="181">
        <f t="shared" si="15"/>
        <v>1.1426500606455049E-2</v>
      </c>
      <c r="K115" s="180">
        <f t="shared" si="11"/>
        <v>2322</v>
      </c>
    </row>
    <row r="116" spans="2:11" x14ac:dyDescent="0.2">
      <c r="B116" s="180" t="s">
        <v>322</v>
      </c>
      <c r="C116" s="180">
        <v>4185</v>
      </c>
      <c r="D116" s="180">
        <v>1311</v>
      </c>
      <c r="E116" s="180">
        <f t="shared" si="12"/>
        <v>5496</v>
      </c>
      <c r="F116" s="181">
        <f t="shared" si="13"/>
        <v>7.6604641438427767E-2</v>
      </c>
      <c r="G116" s="180">
        <v>11981</v>
      </c>
      <c r="H116" s="180">
        <v>599</v>
      </c>
      <c r="I116" s="180">
        <f t="shared" si="14"/>
        <v>12580</v>
      </c>
      <c r="J116" s="181">
        <f t="shared" si="15"/>
        <v>9.3039079371653399E-2</v>
      </c>
      <c r="K116" s="180">
        <f t="shared" si="11"/>
        <v>18076</v>
      </c>
    </row>
    <row r="117" spans="2:11" x14ac:dyDescent="0.2">
      <c r="B117" s="180" t="s">
        <v>323</v>
      </c>
      <c r="C117" s="180">
        <v>1414</v>
      </c>
      <c r="D117" s="180">
        <v>458</v>
      </c>
      <c r="E117" s="180">
        <f t="shared" si="12"/>
        <v>1872</v>
      </c>
      <c r="F117" s="181">
        <f t="shared" si="13"/>
        <v>2.6092410620949195E-2</v>
      </c>
      <c r="G117" s="180">
        <v>4656</v>
      </c>
      <c r="H117" s="180">
        <v>204</v>
      </c>
      <c r="I117" s="180">
        <f t="shared" si="14"/>
        <v>4860</v>
      </c>
      <c r="J117" s="181">
        <f t="shared" si="15"/>
        <v>3.5943555305742093E-2</v>
      </c>
      <c r="K117" s="180">
        <f t="shared" si="11"/>
        <v>6732</v>
      </c>
    </row>
    <row r="118" spans="2:11" x14ac:dyDescent="0.2">
      <c r="B118" s="180" t="s">
        <v>324</v>
      </c>
      <c r="C118" s="180">
        <v>1582</v>
      </c>
      <c r="D118" s="180">
        <v>671</v>
      </c>
      <c r="E118" s="180">
        <f t="shared" si="12"/>
        <v>2253</v>
      </c>
      <c r="F118" s="181">
        <f t="shared" si="13"/>
        <v>3.1402885218482127E-2</v>
      </c>
      <c r="G118" s="180">
        <v>4210</v>
      </c>
      <c r="H118" s="180">
        <v>276</v>
      </c>
      <c r="I118" s="180">
        <f t="shared" si="14"/>
        <v>4486</v>
      </c>
      <c r="J118" s="181">
        <f t="shared" si="15"/>
        <v>3.3177528621719965E-2</v>
      </c>
      <c r="K118" s="180">
        <f t="shared" si="11"/>
        <v>6739</v>
      </c>
    </row>
    <row r="119" spans="2:11" x14ac:dyDescent="0.2">
      <c r="B119" s="180" t="s">
        <v>325</v>
      </c>
      <c r="C119" s="180">
        <v>384</v>
      </c>
      <c r="D119" s="180">
        <v>141</v>
      </c>
      <c r="E119" s="180">
        <f t="shared" si="12"/>
        <v>525</v>
      </c>
      <c r="F119" s="181">
        <f t="shared" si="13"/>
        <v>7.317583106836713E-3</v>
      </c>
      <c r="G119" s="180">
        <v>797</v>
      </c>
      <c r="H119" s="180">
        <v>50</v>
      </c>
      <c r="I119" s="180">
        <f t="shared" si="14"/>
        <v>847</v>
      </c>
      <c r="J119" s="181">
        <f t="shared" si="15"/>
        <v>6.2642369020501137E-3</v>
      </c>
      <c r="K119" s="180">
        <f t="shared" si="11"/>
        <v>1372</v>
      </c>
    </row>
    <row r="120" spans="2:11" x14ac:dyDescent="0.2">
      <c r="B120" s="180" t="s">
        <v>326</v>
      </c>
      <c r="C120" s="180">
        <v>942</v>
      </c>
      <c r="D120" s="180">
        <v>381</v>
      </c>
      <c r="E120" s="180">
        <f t="shared" si="12"/>
        <v>1323</v>
      </c>
      <c r="F120" s="181">
        <f t="shared" si="13"/>
        <v>1.8440309429228519E-2</v>
      </c>
      <c r="G120" s="180">
        <v>2108</v>
      </c>
      <c r="H120" s="180">
        <v>117</v>
      </c>
      <c r="I120" s="180">
        <f t="shared" si="14"/>
        <v>2225</v>
      </c>
      <c r="J120" s="181">
        <f t="shared" si="15"/>
        <v>1.6455640031949825E-2</v>
      </c>
      <c r="K120" s="180">
        <f t="shared" si="11"/>
        <v>3548</v>
      </c>
    </row>
    <row r="121" spans="2:11" x14ac:dyDescent="0.2">
      <c r="B121" s="180" t="s">
        <v>327</v>
      </c>
      <c r="C121" s="180">
        <v>1083</v>
      </c>
      <c r="D121" s="180">
        <v>350</v>
      </c>
      <c r="E121" s="180">
        <f t="shared" si="12"/>
        <v>1433</v>
      </c>
      <c r="F121" s="181">
        <f t="shared" si="13"/>
        <v>1.997351731828002E-2</v>
      </c>
      <c r="G121" s="180">
        <v>2213</v>
      </c>
      <c r="H121" s="180">
        <v>128</v>
      </c>
      <c r="I121" s="180">
        <f t="shared" si="14"/>
        <v>2341</v>
      </c>
      <c r="J121" s="181">
        <f t="shared" si="15"/>
        <v>1.7313552051593052E-2</v>
      </c>
      <c r="K121" s="180">
        <f t="shared" si="11"/>
        <v>3774</v>
      </c>
    </row>
    <row r="122" spans="2:11" x14ac:dyDescent="0.2">
      <c r="B122" s="180" t="s">
        <v>328</v>
      </c>
      <c r="C122" s="180">
        <v>778</v>
      </c>
      <c r="D122" s="180">
        <v>360</v>
      </c>
      <c r="E122" s="180">
        <f t="shared" si="12"/>
        <v>1138</v>
      </c>
      <c r="F122" s="181">
        <f t="shared" si="13"/>
        <v>1.5861732524914629E-2</v>
      </c>
      <c r="G122" s="180">
        <v>2297</v>
      </c>
      <c r="H122" s="180">
        <v>72</v>
      </c>
      <c r="I122" s="180">
        <f t="shared" si="14"/>
        <v>2369</v>
      </c>
      <c r="J122" s="181">
        <f t="shared" si="15"/>
        <v>1.7520634263231073E-2</v>
      </c>
      <c r="K122" s="180">
        <f t="shared" si="11"/>
        <v>3507</v>
      </c>
    </row>
    <row r="123" spans="2:11" x14ac:dyDescent="0.2">
      <c r="B123" s="180" t="s">
        <v>329</v>
      </c>
      <c r="C123" s="180">
        <v>280</v>
      </c>
      <c r="D123" s="180">
        <v>118</v>
      </c>
      <c r="E123" s="180">
        <f t="shared" si="12"/>
        <v>398</v>
      </c>
      <c r="F123" s="181">
        <f t="shared" si="13"/>
        <v>5.5474249076590708E-3</v>
      </c>
      <c r="G123" s="180">
        <v>308</v>
      </c>
      <c r="H123" s="180">
        <v>41</v>
      </c>
      <c r="I123" s="180">
        <f t="shared" si="14"/>
        <v>349</v>
      </c>
      <c r="J123" s="181">
        <f t="shared" si="15"/>
        <v>2.5811318522024674E-3</v>
      </c>
      <c r="K123" s="180">
        <f t="shared" si="11"/>
        <v>747</v>
      </c>
    </row>
    <row r="124" spans="2:11" x14ac:dyDescent="0.2">
      <c r="B124" s="180" t="s">
        <v>330</v>
      </c>
      <c r="C124" s="180">
        <v>213</v>
      </c>
      <c r="D124" s="180">
        <v>124</v>
      </c>
      <c r="E124" s="180">
        <f t="shared" si="12"/>
        <v>337</v>
      </c>
      <c r="F124" s="181">
        <f t="shared" si="13"/>
        <v>4.6971914419123286E-3</v>
      </c>
      <c r="G124" s="180">
        <v>441</v>
      </c>
      <c r="H124" s="180">
        <v>63</v>
      </c>
      <c r="I124" s="180">
        <f t="shared" si="14"/>
        <v>504</v>
      </c>
      <c r="J124" s="181">
        <f t="shared" si="15"/>
        <v>3.7274798094843651E-3</v>
      </c>
      <c r="K124" s="180">
        <f t="shared" si="11"/>
        <v>841</v>
      </c>
    </row>
    <row r="125" spans="2:11" x14ac:dyDescent="0.2">
      <c r="B125" s="180" t="s">
        <v>331</v>
      </c>
      <c r="C125" s="180">
        <v>138</v>
      </c>
      <c r="D125" s="180">
        <v>71</v>
      </c>
      <c r="E125" s="180">
        <f t="shared" si="12"/>
        <v>209</v>
      </c>
      <c r="F125" s="181">
        <f t="shared" si="13"/>
        <v>2.9130949891978536E-3</v>
      </c>
      <c r="G125" s="180">
        <v>298</v>
      </c>
      <c r="H125" s="180">
        <v>22</v>
      </c>
      <c r="I125" s="180">
        <f t="shared" si="14"/>
        <v>320</v>
      </c>
      <c r="J125" s="181">
        <f t="shared" si="15"/>
        <v>2.3666538472916607E-3</v>
      </c>
      <c r="K125" s="180">
        <f t="shared" si="11"/>
        <v>529</v>
      </c>
    </row>
    <row r="126" spans="2:11" x14ac:dyDescent="0.2">
      <c r="B126" s="180" t="s">
        <v>332</v>
      </c>
      <c r="C126" s="180">
        <v>782</v>
      </c>
      <c r="D126" s="180">
        <v>395</v>
      </c>
      <c r="E126" s="180">
        <f t="shared" si="12"/>
        <v>1177</v>
      </c>
      <c r="F126" s="181">
        <f t="shared" si="13"/>
        <v>1.6405324412851068E-2</v>
      </c>
      <c r="G126" s="180">
        <v>1717</v>
      </c>
      <c r="H126" s="180">
        <v>143</v>
      </c>
      <c r="I126" s="180">
        <f t="shared" si="14"/>
        <v>1860</v>
      </c>
      <c r="J126" s="181">
        <f t="shared" si="15"/>
        <v>1.3756175487382777E-2</v>
      </c>
      <c r="K126" s="180">
        <f t="shared" si="11"/>
        <v>3037</v>
      </c>
    </row>
    <row r="127" spans="2:11" x14ac:dyDescent="0.2">
      <c r="B127" s="180" t="s">
        <v>333</v>
      </c>
      <c r="C127" s="180">
        <v>401</v>
      </c>
      <c r="D127" s="180">
        <v>180</v>
      </c>
      <c r="E127" s="180">
        <f t="shared" si="12"/>
        <v>581</v>
      </c>
      <c r="F127" s="181">
        <f t="shared" si="13"/>
        <v>8.0981253048992962E-3</v>
      </c>
      <c r="G127" s="180">
        <v>728</v>
      </c>
      <c r="H127" s="180">
        <v>57</v>
      </c>
      <c r="I127" s="180">
        <f t="shared" si="14"/>
        <v>785</v>
      </c>
      <c r="J127" s="181">
        <f t="shared" si="15"/>
        <v>5.805697719137355E-3</v>
      </c>
      <c r="K127" s="180">
        <f t="shared" si="11"/>
        <v>1366</v>
      </c>
    </row>
    <row r="128" spans="2:11" x14ac:dyDescent="0.2">
      <c r="B128" s="182" t="s">
        <v>64</v>
      </c>
      <c r="C128" s="180">
        <f>SUM(C74:C127)</f>
        <v>49100</v>
      </c>
      <c r="D128" s="180">
        <f t="shared" ref="D128:H128" si="16">SUM(D74:D127)</f>
        <v>22645</v>
      </c>
      <c r="E128" s="182">
        <f t="shared" ref="E128" si="17">C128+D128</f>
        <v>71745</v>
      </c>
      <c r="F128" s="184">
        <f t="shared" ref="F128" si="18">E128/$E$128</f>
        <v>1</v>
      </c>
      <c r="G128" s="180">
        <f t="shared" si="16"/>
        <v>126230</v>
      </c>
      <c r="H128" s="180">
        <f t="shared" si="16"/>
        <v>8982</v>
      </c>
      <c r="I128" s="182">
        <f>G128+H128</f>
        <v>135212</v>
      </c>
      <c r="J128" s="213">
        <f t="shared" ref="J128" si="19">I128/$I$128</f>
        <v>1</v>
      </c>
      <c r="K128" s="182">
        <f t="shared" ref="K128:K129" si="20">E128+I128</f>
        <v>206957</v>
      </c>
    </row>
    <row r="129" spans="2:11" ht="24" x14ac:dyDescent="0.2">
      <c r="B129" s="218" t="s">
        <v>82</v>
      </c>
      <c r="C129" s="214">
        <f>+C128/$K$128</f>
        <v>0.23724735089897903</v>
      </c>
      <c r="D129" s="214">
        <f>+D128/$K$128</f>
        <v>0.10941886478833768</v>
      </c>
      <c r="E129" s="215">
        <f>C129+D129</f>
        <v>0.3466662156873167</v>
      </c>
      <c r="F129" s="215"/>
      <c r="G129" s="214">
        <f>+G128/$K$128</f>
        <v>0.60993346443947294</v>
      </c>
      <c r="H129" s="214">
        <f>+H128/$K$128</f>
        <v>4.3400319873210379E-2</v>
      </c>
      <c r="I129" s="215">
        <f>G129+H129</f>
        <v>0.6533337843126833</v>
      </c>
      <c r="J129" s="215"/>
      <c r="K129" s="215">
        <f t="shared" si="20"/>
        <v>1</v>
      </c>
    </row>
    <row r="130" spans="2:11" x14ac:dyDescent="0.2">
      <c r="B130" s="187" t="s">
        <v>147</v>
      </c>
    </row>
    <row r="131" spans="2:11" x14ac:dyDescent="0.2">
      <c r="B131" s="187" t="s">
        <v>148</v>
      </c>
    </row>
  </sheetData>
  <mergeCells count="10">
    <mergeCell ref="B6:K6"/>
    <mergeCell ref="B5:K5"/>
    <mergeCell ref="B69:K69"/>
    <mergeCell ref="B68:K68"/>
    <mergeCell ref="B71:K71"/>
    <mergeCell ref="B72:B73"/>
    <mergeCell ref="C72:K72"/>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2"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P87"/>
  <sheetViews>
    <sheetView showGridLines="0" zoomScaleNormal="100" workbookViewId="0"/>
  </sheetViews>
  <sheetFormatPr baseColWidth="10" defaultRowHeight="12" x14ac:dyDescent="0.2"/>
  <cols>
    <col min="1" max="1" width="6" style="188" customWidth="1"/>
    <col min="2" max="2" width="18.140625" style="188" customWidth="1"/>
    <col min="3" max="3" width="7.85546875" style="188" customWidth="1"/>
    <col min="4" max="4" width="7" style="188" customWidth="1"/>
    <col min="5" max="6" width="8.42578125" style="188" customWidth="1"/>
    <col min="7" max="7" width="8" style="188" customWidth="1"/>
    <col min="8" max="8" width="6.85546875" style="188" customWidth="1"/>
    <col min="9" max="11" width="8.28515625" style="188" customWidth="1"/>
    <col min="12" max="12" width="7.85546875" style="188" customWidth="1"/>
    <col min="13" max="251" width="11.42578125" style="188"/>
    <col min="252" max="252" width="18.140625" style="188" customWidth="1"/>
    <col min="253" max="253" width="7.85546875" style="188" customWidth="1"/>
    <col min="254" max="254" width="7" style="188" customWidth="1"/>
    <col min="255" max="256" width="8.42578125" style="188" customWidth="1"/>
    <col min="257" max="257" width="8" style="188" customWidth="1"/>
    <col min="258" max="258" width="6.85546875" style="188" customWidth="1"/>
    <col min="259" max="261" width="8.28515625" style="188" customWidth="1"/>
    <col min="262" max="267" width="0" style="188" hidden="1" customWidth="1"/>
    <col min="268" max="268" width="7.85546875" style="188" customWidth="1"/>
    <col min="269" max="507" width="11.42578125" style="188"/>
    <col min="508" max="508" width="18.140625" style="188" customWidth="1"/>
    <col min="509" max="509" width="7.85546875" style="188" customWidth="1"/>
    <col min="510" max="510" width="7" style="188" customWidth="1"/>
    <col min="511" max="512" width="8.42578125" style="188" customWidth="1"/>
    <col min="513" max="513" width="8" style="188" customWidth="1"/>
    <col min="514" max="514" width="6.85546875" style="188" customWidth="1"/>
    <col min="515" max="517" width="8.28515625" style="188" customWidth="1"/>
    <col min="518" max="523" width="0" style="188" hidden="1" customWidth="1"/>
    <col min="524" max="524" width="7.85546875" style="188" customWidth="1"/>
    <col min="525" max="763" width="11.42578125" style="188"/>
    <col min="764" max="764" width="18.140625" style="188" customWidth="1"/>
    <col min="765" max="765" width="7.85546875" style="188" customWidth="1"/>
    <col min="766" max="766" width="7" style="188" customWidth="1"/>
    <col min="767" max="768" width="8.42578125" style="188" customWidth="1"/>
    <col min="769" max="769" width="8" style="188" customWidth="1"/>
    <col min="770" max="770" width="6.85546875" style="188" customWidth="1"/>
    <col min="771" max="773" width="8.28515625" style="188" customWidth="1"/>
    <col min="774" max="779" width="0" style="188" hidden="1" customWidth="1"/>
    <col min="780" max="780" width="7.85546875" style="188" customWidth="1"/>
    <col min="781" max="1019" width="11.42578125" style="188"/>
    <col min="1020" max="1020" width="18.140625" style="188" customWidth="1"/>
    <col min="1021" max="1021" width="7.85546875" style="188" customWidth="1"/>
    <col min="1022" max="1022" width="7" style="188" customWidth="1"/>
    <col min="1023" max="1024" width="8.42578125" style="188" customWidth="1"/>
    <col min="1025" max="1025" width="8" style="188" customWidth="1"/>
    <col min="1026" max="1026" width="6.85546875" style="188" customWidth="1"/>
    <col min="1027" max="1029" width="8.28515625" style="188" customWidth="1"/>
    <col min="1030" max="1035" width="0" style="188" hidden="1" customWidth="1"/>
    <col min="1036" max="1036" width="7.85546875" style="188" customWidth="1"/>
    <col min="1037" max="1275" width="11.42578125" style="188"/>
    <col min="1276" max="1276" width="18.140625" style="188" customWidth="1"/>
    <col min="1277" max="1277" width="7.85546875" style="188" customWidth="1"/>
    <col min="1278" max="1278" width="7" style="188" customWidth="1"/>
    <col min="1279" max="1280" width="8.42578125" style="188" customWidth="1"/>
    <col min="1281" max="1281" width="8" style="188" customWidth="1"/>
    <col min="1282" max="1282" width="6.85546875" style="188" customWidth="1"/>
    <col min="1283" max="1285" width="8.28515625" style="188" customWidth="1"/>
    <col min="1286" max="1291" width="0" style="188" hidden="1" customWidth="1"/>
    <col min="1292" max="1292" width="7.85546875" style="188" customWidth="1"/>
    <col min="1293" max="1531" width="11.42578125" style="188"/>
    <col min="1532" max="1532" width="18.140625" style="188" customWidth="1"/>
    <col min="1533" max="1533" width="7.85546875" style="188" customWidth="1"/>
    <col min="1534" max="1534" width="7" style="188" customWidth="1"/>
    <col min="1535" max="1536" width="8.42578125" style="188" customWidth="1"/>
    <col min="1537" max="1537" width="8" style="188" customWidth="1"/>
    <col min="1538" max="1538" width="6.85546875" style="188" customWidth="1"/>
    <col min="1539" max="1541" width="8.28515625" style="188" customWidth="1"/>
    <col min="1542" max="1547" width="0" style="188" hidden="1" customWidth="1"/>
    <col min="1548" max="1548" width="7.85546875" style="188" customWidth="1"/>
    <col min="1549" max="1787" width="11.42578125" style="188"/>
    <col min="1788" max="1788" width="18.140625" style="188" customWidth="1"/>
    <col min="1789" max="1789" width="7.85546875" style="188" customWidth="1"/>
    <col min="1790" max="1790" width="7" style="188" customWidth="1"/>
    <col min="1791" max="1792" width="8.42578125" style="188" customWidth="1"/>
    <col min="1793" max="1793" width="8" style="188" customWidth="1"/>
    <col min="1794" max="1794" width="6.85546875" style="188" customWidth="1"/>
    <col min="1795" max="1797" width="8.28515625" style="188" customWidth="1"/>
    <col min="1798" max="1803" width="0" style="188" hidden="1" customWidth="1"/>
    <col min="1804" max="1804" width="7.85546875" style="188" customWidth="1"/>
    <col min="1805" max="2043" width="11.42578125" style="188"/>
    <col min="2044" max="2044" width="18.140625" style="188" customWidth="1"/>
    <col min="2045" max="2045" width="7.85546875" style="188" customWidth="1"/>
    <col min="2046" max="2046" width="7" style="188" customWidth="1"/>
    <col min="2047" max="2048" width="8.42578125" style="188" customWidth="1"/>
    <col min="2049" max="2049" width="8" style="188" customWidth="1"/>
    <col min="2050" max="2050" width="6.85546875" style="188" customWidth="1"/>
    <col min="2051" max="2053" width="8.28515625" style="188" customWidth="1"/>
    <col min="2054" max="2059" width="0" style="188" hidden="1" customWidth="1"/>
    <col min="2060" max="2060" width="7.85546875" style="188" customWidth="1"/>
    <col min="2061" max="2299" width="11.42578125" style="188"/>
    <col min="2300" max="2300" width="18.140625" style="188" customWidth="1"/>
    <col min="2301" max="2301" width="7.85546875" style="188" customWidth="1"/>
    <col min="2302" max="2302" width="7" style="188" customWidth="1"/>
    <col min="2303" max="2304" width="8.42578125" style="188" customWidth="1"/>
    <col min="2305" max="2305" width="8" style="188" customWidth="1"/>
    <col min="2306" max="2306" width="6.85546875" style="188" customWidth="1"/>
    <col min="2307" max="2309" width="8.28515625" style="188" customWidth="1"/>
    <col min="2310" max="2315" width="0" style="188" hidden="1" customWidth="1"/>
    <col min="2316" max="2316" width="7.85546875" style="188" customWidth="1"/>
    <col min="2317" max="2555" width="11.42578125" style="188"/>
    <col min="2556" max="2556" width="18.140625" style="188" customWidth="1"/>
    <col min="2557" max="2557" width="7.85546875" style="188" customWidth="1"/>
    <col min="2558" max="2558" width="7" style="188" customWidth="1"/>
    <col min="2559" max="2560" width="8.42578125" style="188" customWidth="1"/>
    <col min="2561" max="2561" width="8" style="188" customWidth="1"/>
    <col min="2562" max="2562" width="6.85546875" style="188" customWidth="1"/>
    <col min="2563" max="2565" width="8.28515625" style="188" customWidth="1"/>
    <col min="2566" max="2571" width="0" style="188" hidden="1" customWidth="1"/>
    <col min="2572" max="2572" width="7.85546875" style="188" customWidth="1"/>
    <col min="2573" max="2811" width="11.42578125" style="188"/>
    <col min="2812" max="2812" width="18.140625" style="188" customWidth="1"/>
    <col min="2813" max="2813" width="7.85546875" style="188" customWidth="1"/>
    <col min="2814" max="2814" width="7" style="188" customWidth="1"/>
    <col min="2815" max="2816" width="8.42578125" style="188" customWidth="1"/>
    <col min="2817" max="2817" width="8" style="188" customWidth="1"/>
    <col min="2818" max="2818" width="6.85546875" style="188" customWidth="1"/>
    <col min="2819" max="2821" width="8.28515625" style="188" customWidth="1"/>
    <col min="2822" max="2827" width="0" style="188" hidden="1" customWidth="1"/>
    <col min="2828" max="2828" width="7.85546875" style="188" customWidth="1"/>
    <col min="2829" max="3067" width="11.42578125" style="188"/>
    <col min="3068" max="3068" width="18.140625" style="188" customWidth="1"/>
    <col min="3069" max="3069" width="7.85546875" style="188" customWidth="1"/>
    <col min="3070" max="3070" width="7" style="188" customWidth="1"/>
    <col min="3071" max="3072" width="8.42578125" style="188" customWidth="1"/>
    <col min="3073" max="3073" width="8" style="188" customWidth="1"/>
    <col min="3074" max="3074" width="6.85546875" style="188" customWidth="1"/>
    <col min="3075" max="3077" width="8.28515625" style="188" customWidth="1"/>
    <col min="3078" max="3083" width="0" style="188" hidden="1" customWidth="1"/>
    <col min="3084" max="3084" width="7.85546875" style="188" customWidth="1"/>
    <col min="3085" max="3323" width="11.42578125" style="188"/>
    <col min="3324" max="3324" width="18.140625" style="188" customWidth="1"/>
    <col min="3325" max="3325" width="7.85546875" style="188" customWidth="1"/>
    <col min="3326" max="3326" width="7" style="188" customWidth="1"/>
    <col min="3327" max="3328" width="8.42578125" style="188" customWidth="1"/>
    <col min="3329" max="3329" width="8" style="188" customWidth="1"/>
    <col min="3330" max="3330" width="6.85546875" style="188" customWidth="1"/>
    <col min="3331" max="3333" width="8.28515625" style="188" customWidth="1"/>
    <col min="3334" max="3339" width="0" style="188" hidden="1" customWidth="1"/>
    <col min="3340" max="3340" width="7.85546875" style="188" customWidth="1"/>
    <col min="3341" max="3579" width="11.42578125" style="188"/>
    <col min="3580" max="3580" width="18.140625" style="188" customWidth="1"/>
    <col min="3581" max="3581" width="7.85546875" style="188" customWidth="1"/>
    <col min="3582" max="3582" width="7" style="188" customWidth="1"/>
    <col min="3583" max="3584" width="8.42578125" style="188" customWidth="1"/>
    <col min="3585" max="3585" width="8" style="188" customWidth="1"/>
    <col min="3586" max="3586" width="6.85546875" style="188" customWidth="1"/>
    <col min="3587" max="3589" width="8.28515625" style="188" customWidth="1"/>
    <col min="3590" max="3595" width="0" style="188" hidden="1" customWidth="1"/>
    <col min="3596" max="3596" width="7.85546875" style="188" customWidth="1"/>
    <col min="3597" max="3835" width="11.42578125" style="188"/>
    <col min="3836" max="3836" width="18.140625" style="188" customWidth="1"/>
    <col min="3837" max="3837" width="7.85546875" style="188" customWidth="1"/>
    <col min="3838" max="3838" width="7" style="188" customWidth="1"/>
    <col min="3839" max="3840" width="8.42578125" style="188" customWidth="1"/>
    <col min="3841" max="3841" width="8" style="188" customWidth="1"/>
    <col min="3842" max="3842" width="6.85546875" style="188" customWidth="1"/>
    <col min="3843" max="3845" width="8.28515625" style="188" customWidth="1"/>
    <col min="3846" max="3851" width="0" style="188" hidden="1" customWidth="1"/>
    <col min="3852" max="3852" width="7.85546875" style="188" customWidth="1"/>
    <col min="3853" max="4091" width="11.42578125" style="188"/>
    <col min="4092" max="4092" width="18.140625" style="188" customWidth="1"/>
    <col min="4093" max="4093" width="7.85546875" style="188" customWidth="1"/>
    <col min="4094" max="4094" width="7" style="188" customWidth="1"/>
    <col min="4095" max="4096" width="8.42578125" style="188" customWidth="1"/>
    <col min="4097" max="4097" width="8" style="188" customWidth="1"/>
    <col min="4098" max="4098" width="6.85546875" style="188" customWidth="1"/>
    <col min="4099" max="4101" width="8.28515625" style="188" customWidth="1"/>
    <col min="4102" max="4107" width="0" style="188" hidden="1" customWidth="1"/>
    <col min="4108" max="4108" width="7.85546875" style="188" customWidth="1"/>
    <col min="4109" max="4347" width="11.42578125" style="188"/>
    <col min="4348" max="4348" width="18.140625" style="188" customWidth="1"/>
    <col min="4349" max="4349" width="7.85546875" style="188" customWidth="1"/>
    <col min="4350" max="4350" width="7" style="188" customWidth="1"/>
    <col min="4351" max="4352" width="8.42578125" style="188" customWidth="1"/>
    <col min="4353" max="4353" width="8" style="188" customWidth="1"/>
    <col min="4354" max="4354" width="6.85546875" style="188" customWidth="1"/>
    <col min="4355" max="4357" width="8.28515625" style="188" customWidth="1"/>
    <col min="4358" max="4363" width="0" style="188" hidden="1" customWidth="1"/>
    <col min="4364" max="4364" width="7.85546875" style="188" customWidth="1"/>
    <col min="4365" max="4603" width="11.42578125" style="188"/>
    <col min="4604" max="4604" width="18.140625" style="188" customWidth="1"/>
    <col min="4605" max="4605" width="7.85546875" style="188" customWidth="1"/>
    <col min="4606" max="4606" width="7" style="188" customWidth="1"/>
    <col min="4607" max="4608" width="8.42578125" style="188" customWidth="1"/>
    <col min="4609" max="4609" width="8" style="188" customWidth="1"/>
    <col min="4610" max="4610" width="6.85546875" style="188" customWidth="1"/>
    <col min="4611" max="4613" width="8.28515625" style="188" customWidth="1"/>
    <col min="4614" max="4619" width="0" style="188" hidden="1" customWidth="1"/>
    <col min="4620" max="4620" width="7.85546875" style="188" customWidth="1"/>
    <col min="4621" max="4859" width="11.42578125" style="188"/>
    <col min="4860" max="4860" width="18.140625" style="188" customWidth="1"/>
    <col min="4861" max="4861" width="7.85546875" style="188" customWidth="1"/>
    <col min="4862" max="4862" width="7" style="188" customWidth="1"/>
    <col min="4863" max="4864" width="8.42578125" style="188" customWidth="1"/>
    <col min="4865" max="4865" width="8" style="188" customWidth="1"/>
    <col min="4866" max="4866" width="6.85546875" style="188" customWidth="1"/>
    <col min="4867" max="4869" width="8.28515625" style="188" customWidth="1"/>
    <col min="4870" max="4875" width="0" style="188" hidden="1" customWidth="1"/>
    <col min="4876" max="4876" width="7.85546875" style="188" customWidth="1"/>
    <col min="4877" max="5115" width="11.42578125" style="188"/>
    <col min="5116" max="5116" width="18.140625" style="188" customWidth="1"/>
    <col min="5117" max="5117" width="7.85546875" style="188" customWidth="1"/>
    <col min="5118" max="5118" width="7" style="188" customWidth="1"/>
    <col min="5119" max="5120" width="8.42578125" style="188" customWidth="1"/>
    <col min="5121" max="5121" width="8" style="188" customWidth="1"/>
    <col min="5122" max="5122" width="6.85546875" style="188" customWidth="1"/>
    <col min="5123" max="5125" width="8.28515625" style="188" customWidth="1"/>
    <col min="5126" max="5131" width="0" style="188" hidden="1" customWidth="1"/>
    <col min="5132" max="5132" width="7.85546875" style="188" customWidth="1"/>
    <col min="5133" max="5371" width="11.42578125" style="188"/>
    <col min="5372" max="5372" width="18.140625" style="188" customWidth="1"/>
    <col min="5373" max="5373" width="7.85546875" style="188" customWidth="1"/>
    <col min="5374" max="5374" width="7" style="188" customWidth="1"/>
    <col min="5375" max="5376" width="8.42578125" style="188" customWidth="1"/>
    <col min="5377" max="5377" width="8" style="188" customWidth="1"/>
    <col min="5378" max="5378" width="6.85546875" style="188" customWidth="1"/>
    <col min="5379" max="5381" width="8.28515625" style="188" customWidth="1"/>
    <col min="5382" max="5387" width="0" style="188" hidden="1" customWidth="1"/>
    <col min="5388" max="5388" width="7.85546875" style="188" customWidth="1"/>
    <col min="5389" max="5627" width="11.42578125" style="188"/>
    <col min="5628" max="5628" width="18.140625" style="188" customWidth="1"/>
    <col min="5629" max="5629" width="7.85546875" style="188" customWidth="1"/>
    <col min="5630" max="5630" width="7" style="188" customWidth="1"/>
    <col min="5631" max="5632" width="8.42578125" style="188" customWidth="1"/>
    <col min="5633" max="5633" width="8" style="188" customWidth="1"/>
    <col min="5634" max="5634" width="6.85546875" style="188" customWidth="1"/>
    <col min="5635" max="5637" width="8.28515625" style="188" customWidth="1"/>
    <col min="5638" max="5643" width="0" style="188" hidden="1" customWidth="1"/>
    <col min="5644" max="5644" width="7.85546875" style="188" customWidth="1"/>
    <col min="5645" max="5883" width="11.42578125" style="188"/>
    <col min="5884" max="5884" width="18.140625" style="188" customWidth="1"/>
    <col min="5885" max="5885" width="7.85546875" style="188" customWidth="1"/>
    <col min="5886" max="5886" width="7" style="188" customWidth="1"/>
    <col min="5887" max="5888" width="8.42578125" style="188" customWidth="1"/>
    <col min="5889" max="5889" width="8" style="188" customWidth="1"/>
    <col min="5890" max="5890" width="6.85546875" style="188" customWidth="1"/>
    <col min="5891" max="5893" width="8.28515625" style="188" customWidth="1"/>
    <col min="5894" max="5899" width="0" style="188" hidden="1" customWidth="1"/>
    <col min="5900" max="5900" width="7.85546875" style="188" customWidth="1"/>
    <col min="5901" max="6139" width="11.42578125" style="188"/>
    <col min="6140" max="6140" width="18.140625" style="188" customWidth="1"/>
    <col min="6141" max="6141" width="7.85546875" style="188" customWidth="1"/>
    <col min="6142" max="6142" width="7" style="188" customWidth="1"/>
    <col min="6143" max="6144" width="8.42578125" style="188" customWidth="1"/>
    <col min="6145" max="6145" width="8" style="188" customWidth="1"/>
    <col min="6146" max="6146" width="6.85546875" style="188" customWidth="1"/>
    <col min="6147" max="6149" width="8.28515625" style="188" customWidth="1"/>
    <col min="6150" max="6155" width="0" style="188" hidden="1" customWidth="1"/>
    <col min="6156" max="6156" width="7.85546875" style="188" customWidth="1"/>
    <col min="6157" max="6395" width="11.42578125" style="188"/>
    <col min="6396" max="6396" width="18.140625" style="188" customWidth="1"/>
    <col min="6397" max="6397" width="7.85546875" style="188" customWidth="1"/>
    <col min="6398" max="6398" width="7" style="188" customWidth="1"/>
    <col min="6399" max="6400" width="8.42578125" style="188" customWidth="1"/>
    <col min="6401" max="6401" width="8" style="188" customWidth="1"/>
    <col min="6402" max="6402" width="6.85546875" style="188" customWidth="1"/>
    <col min="6403" max="6405" width="8.28515625" style="188" customWidth="1"/>
    <col min="6406" max="6411" width="0" style="188" hidden="1" customWidth="1"/>
    <col min="6412" max="6412" width="7.85546875" style="188" customWidth="1"/>
    <col min="6413" max="6651" width="11.42578125" style="188"/>
    <col min="6652" max="6652" width="18.140625" style="188" customWidth="1"/>
    <col min="6653" max="6653" width="7.85546875" style="188" customWidth="1"/>
    <col min="6654" max="6654" width="7" style="188" customWidth="1"/>
    <col min="6655" max="6656" width="8.42578125" style="188" customWidth="1"/>
    <col min="6657" max="6657" width="8" style="188" customWidth="1"/>
    <col min="6658" max="6658" width="6.85546875" style="188" customWidth="1"/>
    <col min="6659" max="6661" width="8.28515625" style="188" customWidth="1"/>
    <col min="6662" max="6667" width="0" style="188" hidden="1" customWidth="1"/>
    <col min="6668" max="6668" width="7.85546875" style="188" customWidth="1"/>
    <col min="6669" max="6907" width="11.42578125" style="188"/>
    <col min="6908" max="6908" width="18.140625" style="188" customWidth="1"/>
    <col min="6909" max="6909" width="7.85546875" style="188" customWidth="1"/>
    <col min="6910" max="6910" width="7" style="188" customWidth="1"/>
    <col min="6911" max="6912" width="8.42578125" style="188" customWidth="1"/>
    <col min="6913" max="6913" width="8" style="188" customWidth="1"/>
    <col min="6914" max="6914" width="6.85546875" style="188" customWidth="1"/>
    <col min="6915" max="6917" width="8.28515625" style="188" customWidth="1"/>
    <col min="6918" max="6923" width="0" style="188" hidden="1" customWidth="1"/>
    <col min="6924" max="6924" width="7.85546875" style="188" customWidth="1"/>
    <col min="6925" max="7163" width="11.42578125" style="188"/>
    <col min="7164" max="7164" width="18.140625" style="188" customWidth="1"/>
    <col min="7165" max="7165" width="7.85546875" style="188" customWidth="1"/>
    <col min="7166" max="7166" width="7" style="188" customWidth="1"/>
    <col min="7167" max="7168" width="8.42578125" style="188" customWidth="1"/>
    <col min="7169" max="7169" width="8" style="188" customWidth="1"/>
    <col min="7170" max="7170" width="6.85546875" style="188" customWidth="1"/>
    <col min="7171" max="7173" width="8.28515625" style="188" customWidth="1"/>
    <col min="7174" max="7179" width="0" style="188" hidden="1" customWidth="1"/>
    <col min="7180" max="7180" width="7.85546875" style="188" customWidth="1"/>
    <col min="7181" max="7419" width="11.42578125" style="188"/>
    <col min="7420" max="7420" width="18.140625" style="188" customWidth="1"/>
    <col min="7421" max="7421" width="7.85546875" style="188" customWidth="1"/>
    <col min="7422" max="7422" width="7" style="188" customWidth="1"/>
    <col min="7423" max="7424" width="8.42578125" style="188" customWidth="1"/>
    <col min="7425" max="7425" width="8" style="188" customWidth="1"/>
    <col min="7426" max="7426" width="6.85546875" style="188" customWidth="1"/>
    <col min="7427" max="7429" width="8.28515625" style="188" customWidth="1"/>
    <col min="7430" max="7435" width="0" style="188" hidden="1" customWidth="1"/>
    <col min="7436" max="7436" width="7.85546875" style="188" customWidth="1"/>
    <col min="7437" max="7675" width="11.42578125" style="188"/>
    <col min="7676" max="7676" width="18.140625" style="188" customWidth="1"/>
    <col min="7677" max="7677" width="7.85546875" style="188" customWidth="1"/>
    <col min="7678" max="7678" width="7" style="188" customWidth="1"/>
    <col min="7679" max="7680" width="8.42578125" style="188" customWidth="1"/>
    <col min="7681" max="7681" width="8" style="188" customWidth="1"/>
    <col min="7682" max="7682" width="6.85546875" style="188" customWidth="1"/>
    <col min="7683" max="7685" width="8.28515625" style="188" customWidth="1"/>
    <col min="7686" max="7691" width="0" style="188" hidden="1" customWidth="1"/>
    <col min="7692" max="7692" width="7.85546875" style="188" customWidth="1"/>
    <col min="7693" max="7931" width="11.42578125" style="188"/>
    <col min="7932" max="7932" width="18.140625" style="188" customWidth="1"/>
    <col min="7933" max="7933" width="7.85546875" style="188" customWidth="1"/>
    <col min="7934" max="7934" width="7" style="188" customWidth="1"/>
    <col min="7935" max="7936" width="8.42578125" style="188" customWidth="1"/>
    <col min="7937" max="7937" width="8" style="188" customWidth="1"/>
    <col min="7938" max="7938" width="6.85546875" style="188" customWidth="1"/>
    <col min="7939" max="7941" width="8.28515625" style="188" customWidth="1"/>
    <col min="7942" max="7947" width="0" style="188" hidden="1" customWidth="1"/>
    <col min="7948" max="7948" width="7.85546875" style="188" customWidth="1"/>
    <col min="7949" max="8187" width="11.42578125" style="188"/>
    <col min="8188" max="8188" width="18.140625" style="188" customWidth="1"/>
    <col min="8189" max="8189" width="7.85546875" style="188" customWidth="1"/>
    <col min="8190" max="8190" width="7" style="188" customWidth="1"/>
    <col min="8191" max="8192" width="8.42578125" style="188" customWidth="1"/>
    <col min="8193" max="8193" width="8" style="188" customWidth="1"/>
    <col min="8194" max="8194" width="6.85546875" style="188" customWidth="1"/>
    <col min="8195" max="8197" width="8.28515625" style="188" customWidth="1"/>
    <col min="8198" max="8203" width="0" style="188" hidden="1" customWidth="1"/>
    <col min="8204" max="8204" width="7.85546875" style="188" customWidth="1"/>
    <col min="8205" max="8443" width="11.42578125" style="188"/>
    <col min="8444" max="8444" width="18.140625" style="188" customWidth="1"/>
    <col min="8445" max="8445" width="7.85546875" style="188" customWidth="1"/>
    <col min="8446" max="8446" width="7" style="188" customWidth="1"/>
    <col min="8447" max="8448" width="8.42578125" style="188" customWidth="1"/>
    <col min="8449" max="8449" width="8" style="188" customWidth="1"/>
    <col min="8450" max="8450" width="6.85546875" style="188" customWidth="1"/>
    <col min="8451" max="8453" width="8.28515625" style="188" customWidth="1"/>
    <col min="8454" max="8459" width="0" style="188" hidden="1" customWidth="1"/>
    <col min="8460" max="8460" width="7.85546875" style="188" customWidth="1"/>
    <col min="8461" max="8699" width="11.42578125" style="188"/>
    <col min="8700" max="8700" width="18.140625" style="188" customWidth="1"/>
    <col min="8701" max="8701" width="7.85546875" style="188" customWidth="1"/>
    <col min="8702" max="8702" width="7" style="188" customWidth="1"/>
    <col min="8703" max="8704" width="8.42578125" style="188" customWidth="1"/>
    <col min="8705" max="8705" width="8" style="188" customWidth="1"/>
    <col min="8706" max="8706" width="6.85546875" style="188" customWidth="1"/>
    <col min="8707" max="8709" width="8.28515625" style="188" customWidth="1"/>
    <col min="8710" max="8715" width="0" style="188" hidden="1" customWidth="1"/>
    <col min="8716" max="8716" width="7.85546875" style="188" customWidth="1"/>
    <col min="8717" max="8955" width="11.42578125" style="188"/>
    <col min="8956" max="8956" width="18.140625" style="188" customWidth="1"/>
    <col min="8957" max="8957" width="7.85546875" style="188" customWidth="1"/>
    <col min="8958" max="8958" width="7" style="188" customWidth="1"/>
    <col min="8959" max="8960" width="8.42578125" style="188" customWidth="1"/>
    <col min="8961" max="8961" width="8" style="188" customWidth="1"/>
    <col min="8962" max="8962" width="6.85546875" style="188" customWidth="1"/>
    <col min="8963" max="8965" width="8.28515625" style="188" customWidth="1"/>
    <col min="8966" max="8971" width="0" style="188" hidden="1" customWidth="1"/>
    <col min="8972" max="8972" width="7.85546875" style="188" customWidth="1"/>
    <col min="8973" max="9211" width="11.42578125" style="188"/>
    <col min="9212" max="9212" width="18.140625" style="188" customWidth="1"/>
    <col min="9213" max="9213" width="7.85546875" style="188" customWidth="1"/>
    <col min="9214" max="9214" width="7" style="188" customWidth="1"/>
    <col min="9215" max="9216" width="8.42578125" style="188" customWidth="1"/>
    <col min="9217" max="9217" width="8" style="188" customWidth="1"/>
    <col min="9218" max="9218" width="6.85546875" style="188" customWidth="1"/>
    <col min="9219" max="9221" width="8.28515625" style="188" customWidth="1"/>
    <col min="9222" max="9227" width="0" style="188" hidden="1" customWidth="1"/>
    <col min="9228" max="9228" width="7.85546875" style="188" customWidth="1"/>
    <col min="9229" max="9467" width="11.42578125" style="188"/>
    <col min="9468" max="9468" width="18.140625" style="188" customWidth="1"/>
    <col min="9469" max="9469" width="7.85546875" style="188" customWidth="1"/>
    <col min="9470" max="9470" width="7" style="188" customWidth="1"/>
    <col min="9471" max="9472" width="8.42578125" style="188" customWidth="1"/>
    <col min="9473" max="9473" width="8" style="188" customWidth="1"/>
    <col min="9474" max="9474" width="6.85546875" style="188" customWidth="1"/>
    <col min="9475" max="9477" width="8.28515625" style="188" customWidth="1"/>
    <col min="9478" max="9483" width="0" style="188" hidden="1" customWidth="1"/>
    <col min="9484" max="9484" width="7.85546875" style="188" customWidth="1"/>
    <col min="9485" max="9723" width="11.42578125" style="188"/>
    <col min="9724" max="9724" width="18.140625" style="188" customWidth="1"/>
    <col min="9725" max="9725" width="7.85546875" style="188" customWidth="1"/>
    <col min="9726" max="9726" width="7" style="188" customWidth="1"/>
    <col min="9727" max="9728" width="8.42578125" style="188" customWidth="1"/>
    <col min="9729" max="9729" width="8" style="188" customWidth="1"/>
    <col min="9730" max="9730" width="6.85546875" style="188" customWidth="1"/>
    <col min="9731" max="9733" width="8.28515625" style="188" customWidth="1"/>
    <col min="9734" max="9739" width="0" style="188" hidden="1" customWidth="1"/>
    <col min="9740" max="9740" width="7.85546875" style="188" customWidth="1"/>
    <col min="9741" max="9979" width="11.42578125" style="188"/>
    <col min="9980" max="9980" width="18.140625" style="188" customWidth="1"/>
    <col min="9981" max="9981" width="7.85546875" style="188" customWidth="1"/>
    <col min="9982" max="9982" width="7" style="188" customWidth="1"/>
    <col min="9983" max="9984" width="8.42578125" style="188" customWidth="1"/>
    <col min="9985" max="9985" width="8" style="188" customWidth="1"/>
    <col min="9986" max="9986" width="6.85546875" style="188" customWidth="1"/>
    <col min="9987" max="9989" width="8.28515625" style="188" customWidth="1"/>
    <col min="9990" max="9995" width="0" style="188" hidden="1" customWidth="1"/>
    <col min="9996" max="9996" width="7.85546875" style="188" customWidth="1"/>
    <col min="9997" max="10235" width="11.42578125" style="188"/>
    <col min="10236" max="10236" width="18.140625" style="188" customWidth="1"/>
    <col min="10237" max="10237" width="7.85546875" style="188" customWidth="1"/>
    <col min="10238" max="10238" width="7" style="188" customWidth="1"/>
    <col min="10239" max="10240" width="8.42578125" style="188" customWidth="1"/>
    <col min="10241" max="10241" width="8" style="188" customWidth="1"/>
    <col min="10242" max="10242" width="6.85546875" style="188" customWidth="1"/>
    <col min="10243" max="10245" width="8.28515625" style="188" customWidth="1"/>
    <col min="10246" max="10251" width="0" style="188" hidden="1" customWidth="1"/>
    <col min="10252" max="10252" width="7.85546875" style="188" customWidth="1"/>
    <col min="10253" max="10491" width="11.42578125" style="188"/>
    <col min="10492" max="10492" width="18.140625" style="188" customWidth="1"/>
    <col min="10493" max="10493" width="7.85546875" style="188" customWidth="1"/>
    <col min="10494" max="10494" width="7" style="188" customWidth="1"/>
    <col min="10495" max="10496" width="8.42578125" style="188" customWidth="1"/>
    <col min="10497" max="10497" width="8" style="188" customWidth="1"/>
    <col min="10498" max="10498" width="6.85546875" style="188" customWidth="1"/>
    <col min="10499" max="10501" width="8.28515625" style="188" customWidth="1"/>
    <col min="10502" max="10507" width="0" style="188" hidden="1" customWidth="1"/>
    <col min="10508" max="10508" width="7.85546875" style="188" customWidth="1"/>
    <col min="10509" max="10747" width="11.42578125" style="188"/>
    <col min="10748" max="10748" width="18.140625" style="188" customWidth="1"/>
    <col min="10749" max="10749" width="7.85546875" style="188" customWidth="1"/>
    <col min="10750" max="10750" width="7" style="188" customWidth="1"/>
    <col min="10751" max="10752" width="8.42578125" style="188" customWidth="1"/>
    <col min="10753" max="10753" width="8" style="188" customWidth="1"/>
    <col min="10754" max="10754" width="6.85546875" style="188" customWidth="1"/>
    <col min="10755" max="10757" width="8.28515625" style="188" customWidth="1"/>
    <col min="10758" max="10763" width="0" style="188" hidden="1" customWidth="1"/>
    <col min="10764" max="10764" width="7.85546875" style="188" customWidth="1"/>
    <col min="10765" max="11003" width="11.42578125" style="188"/>
    <col min="11004" max="11004" width="18.140625" style="188" customWidth="1"/>
    <col min="11005" max="11005" width="7.85546875" style="188" customWidth="1"/>
    <col min="11006" max="11006" width="7" style="188" customWidth="1"/>
    <col min="11007" max="11008" width="8.42578125" style="188" customWidth="1"/>
    <col min="11009" max="11009" width="8" style="188" customWidth="1"/>
    <col min="11010" max="11010" width="6.85546875" style="188" customWidth="1"/>
    <col min="11011" max="11013" width="8.28515625" style="188" customWidth="1"/>
    <col min="11014" max="11019" width="0" style="188" hidden="1" customWidth="1"/>
    <col min="11020" max="11020" width="7.85546875" style="188" customWidth="1"/>
    <col min="11021" max="11259" width="11.42578125" style="188"/>
    <col min="11260" max="11260" width="18.140625" style="188" customWidth="1"/>
    <col min="11261" max="11261" width="7.85546875" style="188" customWidth="1"/>
    <col min="11262" max="11262" width="7" style="188" customWidth="1"/>
    <col min="11263" max="11264" width="8.42578125" style="188" customWidth="1"/>
    <col min="11265" max="11265" width="8" style="188" customWidth="1"/>
    <col min="11266" max="11266" width="6.85546875" style="188" customWidth="1"/>
    <col min="11267" max="11269" width="8.28515625" style="188" customWidth="1"/>
    <col min="11270" max="11275" width="0" style="188" hidden="1" customWidth="1"/>
    <col min="11276" max="11276" width="7.85546875" style="188" customWidth="1"/>
    <col min="11277" max="11515" width="11.42578125" style="188"/>
    <col min="11516" max="11516" width="18.140625" style="188" customWidth="1"/>
    <col min="11517" max="11517" width="7.85546875" style="188" customWidth="1"/>
    <col min="11518" max="11518" width="7" style="188" customWidth="1"/>
    <col min="11519" max="11520" width="8.42578125" style="188" customWidth="1"/>
    <col min="11521" max="11521" width="8" style="188" customWidth="1"/>
    <col min="11522" max="11522" width="6.85546875" style="188" customWidth="1"/>
    <col min="11523" max="11525" width="8.28515625" style="188" customWidth="1"/>
    <col min="11526" max="11531" width="0" style="188" hidden="1" customWidth="1"/>
    <col min="11532" max="11532" width="7.85546875" style="188" customWidth="1"/>
    <col min="11533" max="11771" width="11.42578125" style="188"/>
    <col min="11772" max="11772" width="18.140625" style="188" customWidth="1"/>
    <col min="11773" max="11773" width="7.85546875" style="188" customWidth="1"/>
    <col min="11774" max="11774" width="7" style="188" customWidth="1"/>
    <col min="11775" max="11776" width="8.42578125" style="188" customWidth="1"/>
    <col min="11777" max="11777" width="8" style="188" customWidth="1"/>
    <col min="11778" max="11778" width="6.85546875" style="188" customWidth="1"/>
    <col min="11779" max="11781" width="8.28515625" style="188" customWidth="1"/>
    <col min="11782" max="11787" width="0" style="188" hidden="1" customWidth="1"/>
    <col min="11788" max="11788" width="7.85546875" style="188" customWidth="1"/>
    <col min="11789" max="12027" width="11.42578125" style="188"/>
    <col min="12028" max="12028" width="18.140625" style="188" customWidth="1"/>
    <col min="12029" max="12029" width="7.85546875" style="188" customWidth="1"/>
    <col min="12030" max="12030" width="7" style="188" customWidth="1"/>
    <col min="12031" max="12032" width="8.42578125" style="188" customWidth="1"/>
    <col min="12033" max="12033" width="8" style="188" customWidth="1"/>
    <col min="12034" max="12034" width="6.85546875" style="188" customWidth="1"/>
    <col min="12035" max="12037" width="8.28515625" style="188" customWidth="1"/>
    <col min="12038" max="12043" width="0" style="188" hidden="1" customWidth="1"/>
    <col min="12044" max="12044" width="7.85546875" style="188" customWidth="1"/>
    <col min="12045" max="12283" width="11.42578125" style="188"/>
    <col min="12284" max="12284" width="18.140625" style="188" customWidth="1"/>
    <col min="12285" max="12285" width="7.85546875" style="188" customWidth="1"/>
    <col min="12286" max="12286" width="7" style="188" customWidth="1"/>
    <col min="12287" max="12288" width="8.42578125" style="188" customWidth="1"/>
    <col min="12289" max="12289" width="8" style="188" customWidth="1"/>
    <col min="12290" max="12290" width="6.85546875" style="188" customWidth="1"/>
    <col min="12291" max="12293" width="8.28515625" style="188" customWidth="1"/>
    <col min="12294" max="12299" width="0" style="188" hidden="1" customWidth="1"/>
    <col min="12300" max="12300" width="7.85546875" style="188" customWidth="1"/>
    <col min="12301" max="12539" width="11.42578125" style="188"/>
    <col min="12540" max="12540" width="18.140625" style="188" customWidth="1"/>
    <col min="12541" max="12541" width="7.85546875" style="188" customWidth="1"/>
    <col min="12542" max="12542" width="7" style="188" customWidth="1"/>
    <col min="12543" max="12544" width="8.42578125" style="188" customWidth="1"/>
    <col min="12545" max="12545" width="8" style="188" customWidth="1"/>
    <col min="12546" max="12546" width="6.85546875" style="188" customWidth="1"/>
    <col min="12547" max="12549" width="8.28515625" style="188" customWidth="1"/>
    <col min="12550" max="12555" width="0" style="188" hidden="1" customWidth="1"/>
    <col min="12556" max="12556" width="7.85546875" style="188" customWidth="1"/>
    <col min="12557" max="12795" width="11.42578125" style="188"/>
    <col min="12796" max="12796" width="18.140625" style="188" customWidth="1"/>
    <col min="12797" max="12797" width="7.85546875" style="188" customWidth="1"/>
    <col min="12798" max="12798" width="7" style="188" customWidth="1"/>
    <col min="12799" max="12800" width="8.42578125" style="188" customWidth="1"/>
    <col min="12801" max="12801" width="8" style="188" customWidth="1"/>
    <col min="12802" max="12802" width="6.85546875" style="188" customWidth="1"/>
    <col min="12803" max="12805" width="8.28515625" style="188" customWidth="1"/>
    <col min="12806" max="12811" width="0" style="188" hidden="1" customWidth="1"/>
    <col min="12812" max="12812" width="7.85546875" style="188" customWidth="1"/>
    <col min="12813" max="13051" width="11.42578125" style="188"/>
    <col min="13052" max="13052" width="18.140625" style="188" customWidth="1"/>
    <col min="13053" max="13053" width="7.85546875" style="188" customWidth="1"/>
    <col min="13054" max="13054" width="7" style="188" customWidth="1"/>
    <col min="13055" max="13056" width="8.42578125" style="188" customWidth="1"/>
    <col min="13057" max="13057" width="8" style="188" customWidth="1"/>
    <col min="13058" max="13058" width="6.85546875" style="188" customWidth="1"/>
    <col min="13059" max="13061" width="8.28515625" style="188" customWidth="1"/>
    <col min="13062" max="13067" width="0" style="188" hidden="1" customWidth="1"/>
    <col min="13068" max="13068" width="7.85546875" style="188" customWidth="1"/>
    <col min="13069" max="13307" width="11.42578125" style="188"/>
    <col min="13308" max="13308" width="18.140625" style="188" customWidth="1"/>
    <col min="13309" max="13309" width="7.85546875" style="188" customWidth="1"/>
    <col min="13310" max="13310" width="7" style="188" customWidth="1"/>
    <col min="13311" max="13312" width="8.42578125" style="188" customWidth="1"/>
    <col min="13313" max="13313" width="8" style="188" customWidth="1"/>
    <col min="13314" max="13314" width="6.85546875" style="188" customWidth="1"/>
    <col min="13315" max="13317" width="8.28515625" style="188" customWidth="1"/>
    <col min="13318" max="13323" width="0" style="188" hidden="1" customWidth="1"/>
    <col min="13324" max="13324" width="7.85546875" style="188" customWidth="1"/>
    <col min="13325" max="13563" width="11.42578125" style="188"/>
    <col min="13564" max="13564" width="18.140625" style="188" customWidth="1"/>
    <col min="13565" max="13565" width="7.85546875" style="188" customWidth="1"/>
    <col min="13566" max="13566" width="7" style="188" customWidth="1"/>
    <col min="13567" max="13568" width="8.42578125" style="188" customWidth="1"/>
    <col min="13569" max="13569" width="8" style="188" customWidth="1"/>
    <col min="13570" max="13570" width="6.85546875" style="188" customWidth="1"/>
    <col min="13571" max="13573" width="8.28515625" style="188" customWidth="1"/>
    <col min="13574" max="13579" width="0" style="188" hidden="1" customWidth="1"/>
    <col min="13580" max="13580" width="7.85546875" style="188" customWidth="1"/>
    <col min="13581" max="13819" width="11.42578125" style="188"/>
    <col min="13820" max="13820" width="18.140625" style="188" customWidth="1"/>
    <col min="13821" max="13821" width="7.85546875" style="188" customWidth="1"/>
    <col min="13822" max="13822" width="7" style="188" customWidth="1"/>
    <col min="13823" max="13824" width="8.42578125" style="188" customWidth="1"/>
    <col min="13825" max="13825" width="8" style="188" customWidth="1"/>
    <col min="13826" max="13826" width="6.85546875" style="188" customWidth="1"/>
    <col min="13827" max="13829" width="8.28515625" style="188" customWidth="1"/>
    <col min="13830" max="13835" width="0" style="188" hidden="1" customWidth="1"/>
    <col min="13836" max="13836" width="7.85546875" style="188" customWidth="1"/>
    <col min="13837" max="14075" width="11.42578125" style="188"/>
    <col min="14076" max="14076" width="18.140625" style="188" customWidth="1"/>
    <col min="14077" max="14077" width="7.85546875" style="188" customWidth="1"/>
    <col min="14078" max="14078" width="7" style="188" customWidth="1"/>
    <col min="14079" max="14080" width="8.42578125" style="188" customWidth="1"/>
    <col min="14081" max="14081" width="8" style="188" customWidth="1"/>
    <col min="14082" max="14082" width="6.85546875" style="188" customWidth="1"/>
    <col min="14083" max="14085" width="8.28515625" style="188" customWidth="1"/>
    <col min="14086" max="14091" width="0" style="188" hidden="1" customWidth="1"/>
    <col min="14092" max="14092" width="7.85546875" style="188" customWidth="1"/>
    <col min="14093" max="14331" width="11.42578125" style="188"/>
    <col min="14332" max="14332" width="18.140625" style="188" customWidth="1"/>
    <col min="14333" max="14333" width="7.85546875" style="188" customWidth="1"/>
    <col min="14334" max="14334" width="7" style="188" customWidth="1"/>
    <col min="14335" max="14336" width="8.42578125" style="188" customWidth="1"/>
    <col min="14337" max="14337" width="8" style="188" customWidth="1"/>
    <col min="14338" max="14338" width="6.85546875" style="188" customWidth="1"/>
    <col min="14339" max="14341" width="8.28515625" style="188" customWidth="1"/>
    <col min="14342" max="14347" width="0" style="188" hidden="1" customWidth="1"/>
    <col min="14348" max="14348" width="7.85546875" style="188" customWidth="1"/>
    <col min="14349" max="14587" width="11.42578125" style="188"/>
    <col min="14588" max="14588" width="18.140625" style="188" customWidth="1"/>
    <col min="14589" max="14589" width="7.85546875" style="188" customWidth="1"/>
    <col min="14590" max="14590" width="7" style="188" customWidth="1"/>
    <col min="14591" max="14592" width="8.42578125" style="188" customWidth="1"/>
    <col min="14593" max="14593" width="8" style="188" customWidth="1"/>
    <col min="14594" max="14594" width="6.85546875" style="188" customWidth="1"/>
    <col min="14595" max="14597" width="8.28515625" style="188" customWidth="1"/>
    <col min="14598" max="14603" width="0" style="188" hidden="1" customWidth="1"/>
    <col min="14604" max="14604" width="7.85546875" style="188" customWidth="1"/>
    <col min="14605" max="14843" width="11.42578125" style="188"/>
    <col min="14844" max="14844" width="18.140625" style="188" customWidth="1"/>
    <col min="14845" max="14845" width="7.85546875" style="188" customWidth="1"/>
    <col min="14846" max="14846" width="7" style="188" customWidth="1"/>
    <col min="14847" max="14848" width="8.42578125" style="188" customWidth="1"/>
    <col min="14849" max="14849" width="8" style="188" customWidth="1"/>
    <col min="14850" max="14850" width="6.85546875" style="188" customWidth="1"/>
    <col min="14851" max="14853" width="8.28515625" style="188" customWidth="1"/>
    <col min="14854" max="14859" width="0" style="188" hidden="1" customWidth="1"/>
    <col min="14860" max="14860" width="7.85546875" style="188" customWidth="1"/>
    <col min="14861" max="15099" width="11.42578125" style="188"/>
    <col min="15100" max="15100" width="18.140625" style="188" customWidth="1"/>
    <col min="15101" max="15101" width="7.85546875" style="188" customWidth="1"/>
    <col min="15102" max="15102" width="7" style="188" customWidth="1"/>
    <col min="15103" max="15104" width="8.42578125" style="188" customWidth="1"/>
    <col min="15105" max="15105" width="8" style="188" customWidth="1"/>
    <col min="15106" max="15106" width="6.85546875" style="188" customWidth="1"/>
    <col min="15107" max="15109" width="8.28515625" style="188" customWidth="1"/>
    <col min="15110" max="15115" width="0" style="188" hidden="1" customWidth="1"/>
    <col min="15116" max="15116" width="7.85546875" style="188" customWidth="1"/>
    <col min="15117" max="15355" width="11.42578125" style="188"/>
    <col min="15356" max="15356" width="18.140625" style="188" customWidth="1"/>
    <col min="15357" max="15357" width="7.85546875" style="188" customWidth="1"/>
    <col min="15358" max="15358" width="7" style="188" customWidth="1"/>
    <col min="15359" max="15360" width="8.42578125" style="188" customWidth="1"/>
    <col min="15361" max="15361" width="8" style="188" customWidth="1"/>
    <col min="15362" max="15362" width="6.85546875" style="188" customWidth="1"/>
    <col min="15363" max="15365" width="8.28515625" style="188" customWidth="1"/>
    <col min="15366" max="15371" width="0" style="188" hidden="1" customWidth="1"/>
    <col min="15372" max="15372" width="7.85546875" style="188" customWidth="1"/>
    <col min="15373" max="15611" width="11.42578125" style="188"/>
    <col min="15612" max="15612" width="18.140625" style="188" customWidth="1"/>
    <col min="15613" max="15613" width="7.85546875" style="188" customWidth="1"/>
    <col min="15614" max="15614" width="7" style="188" customWidth="1"/>
    <col min="15615" max="15616" width="8.42578125" style="188" customWidth="1"/>
    <col min="15617" max="15617" width="8" style="188" customWidth="1"/>
    <col min="15618" max="15618" width="6.85546875" style="188" customWidth="1"/>
    <col min="15619" max="15621" width="8.28515625" style="188" customWidth="1"/>
    <col min="15622" max="15627" width="0" style="188" hidden="1" customWidth="1"/>
    <col min="15628" max="15628" width="7.85546875" style="188" customWidth="1"/>
    <col min="15629" max="15867" width="11.42578125" style="188"/>
    <col min="15868" max="15868" width="18.140625" style="188" customWidth="1"/>
    <col min="15869" max="15869" width="7.85546875" style="188" customWidth="1"/>
    <col min="15870" max="15870" width="7" style="188" customWidth="1"/>
    <col min="15871" max="15872" width="8.42578125" style="188" customWidth="1"/>
    <col min="15873" max="15873" width="8" style="188" customWidth="1"/>
    <col min="15874" max="15874" width="6.85546875" style="188" customWidth="1"/>
    <col min="15875" max="15877" width="8.28515625" style="188" customWidth="1"/>
    <col min="15878" max="15883" width="0" style="188" hidden="1" customWidth="1"/>
    <col min="15884" max="15884" width="7.85546875" style="188" customWidth="1"/>
    <col min="15885" max="16123" width="11.42578125" style="188"/>
    <col min="16124" max="16124" width="18.140625" style="188" customWidth="1"/>
    <col min="16125" max="16125" width="7.85546875" style="188" customWidth="1"/>
    <col min="16126" max="16126" width="7" style="188" customWidth="1"/>
    <col min="16127" max="16128" width="8.42578125" style="188" customWidth="1"/>
    <col min="16129" max="16129" width="8" style="188" customWidth="1"/>
    <col min="16130" max="16130" width="6.85546875" style="188" customWidth="1"/>
    <col min="16131" max="16133" width="8.28515625" style="188" customWidth="1"/>
    <col min="16134" max="16139" width="0" style="188" hidden="1" customWidth="1"/>
    <col min="16140" max="16140" width="7.85546875" style="188" customWidth="1"/>
    <col min="16141" max="16384" width="11.42578125" style="188"/>
  </cols>
  <sheetData>
    <row r="1" spans="1:16" s="189" customFormat="1" x14ac:dyDescent="0.2">
      <c r="B1" s="202"/>
      <c r="C1" s="202"/>
      <c r="D1" s="202"/>
      <c r="E1" s="202"/>
      <c r="F1" s="202"/>
      <c r="G1" s="202"/>
      <c r="H1" s="202"/>
      <c r="I1" s="202"/>
      <c r="J1" s="202"/>
      <c r="K1" s="202"/>
      <c r="L1" s="202"/>
    </row>
    <row r="2" spans="1:16" s="189" customFormat="1" x14ac:dyDescent="0.2">
      <c r="A2" s="216" t="s">
        <v>119</v>
      </c>
      <c r="B2" s="202"/>
      <c r="C2" s="202"/>
      <c r="D2" s="202"/>
      <c r="E2" s="202"/>
      <c r="F2" s="202"/>
      <c r="G2" s="202"/>
      <c r="H2" s="202"/>
      <c r="I2" s="202"/>
      <c r="K2" s="202"/>
      <c r="L2" s="202"/>
    </row>
    <row r="3" spans="1:16" s="189" customFormat="1" ht="15" x14ac:dyDescent="0.25">
      <c r="A3" s="216" t="s">
        <v>120</v>
      </c>
      <c r="B3" s="202"/>
      <c r="C3" s="202"/>
      <c r="D3" s="202"/>
      <c r="E3" s="202"/>
      <c r="F3" s="202"/>
      <c r="G3" s="202"/>
      <c r="H3" s="202"/>
      <c r="I3" s="202"/>
      <c r="J3" s="369"/>
      <c r="K3" s="202"/>
      <c r="L3" s="202"/>
    </row>
    <row r="4" spans="1:16" s="189" customFormat="1" x14ac:dyDescent="0.2">
      <c r="B4" s="202"/>
      <c r="C4" s="202"/>
      <c r="D4" s="202"/>
      <c r="E4" s="202"/>
      <c r="F4" s="202"/>
      <c r="G4" s="202"/>
      <c r="H4" s="202"/>
      <c r="I4" s="202"/>
      <c r="J4" s="202"/>
      <c r="K4" s="202"/>
      <c r="L4" s="202"/>
    </row>
    <row r="5" spans="1:16" s="189" customFormat="1" ht="12.75" x14ac:dyDescent="0.2">
      <c r="B5" s="418" t="s">
        <v>107</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1" customHeight="1" x14ac:dyDescent="0.2">
      <c r="B9" s="452" t="s">
        <v>72</v>
      </c>
      <c r="C9" s="447" t="s">
        <v>2</v>
      </c>
      <c r="D9" s="448"/>
      <c r="E9" s="448"/>
      <c r="F9" s="448"/>
      <c r="G9" s="448"/>
      <c r="H9" s="448"/>
      <c r="I9" s="448"/>
      <c r="J9" s="448"/>
      <c r="K9" s="449"/>
    </row>
    <row r="10" spans="1:16" ht="24" x14ac:dyDescent="0.2">
      <c r="B10" s="451"/>
      <c r="C10" s="185" t="s">
        <v>73</v>
      </c>
      <c r="D10" s="185" t="s">
        <v>74</v>
      </c>
      <c r="E10" s="185" t="s">
        <v>75</v>
      </c>
      <c r="F10" s="185" t="s">
        <v>76</v>
      </c>
      <c r="G10" s="185" t="s">
        <v>8</v>
      </c>
      <c r="H10" s="185" t="s">
        <v>77</v>
      </c>
      <c r="I10" s="185" t="s">
        <v>78</v>
      </c>
      <c r="J10" s="185" t="s">
        <v>79</v>
      </c>
      <c r="K10" s="246" t="s">
        <v>44</v>
      </c>
    </row>
    <row r="11" spans="1:16" x14ac:dyDescent="0.2">
      <c r="B11" s="182" t="s">
        <v>334</v>
      </c>
      <c r="C11" s="180">
        <v>1385</v>
      </c>
      <c r="D11" s="180">
        <v>1129</v>
      </c>
      <c r="E11" s="180">
        <f>C11+D11</f>
        <v>2514</v>
      </c>
      <c r="F11" s="181">
        <f>E11/$E$43</f>
        <v>4.7773787127301751E-2</v>
      </c>
      <c r="G11" s="180">
        <v>1508</v>
      </c>
      <c r="H11" s="180">
        <v>137</v>
      </c>
      <c r="I11" s="180">
        <f>G11+H11</f>
        <v>1645</v>
      </c>
      <c r="J11" s="181">
        <f>I11/$I$43</f>
        <v>2.4084214225059297E-2</v>
      </c>
      <c r="K11" s="180">
        <f t="shared" ref="K11:K42" si="0">E11+I11</f>
        <v>4159</v>
      </c>
      <c r="P11" s="193"/>
    </row>
    <row r="12" spans="1:16" x14ac:dyDescent="0.2">
      <c r="B12" s="182" t="s">
        <v>335</v>
      </c>
      <c r="C12" s="180">
        <v>496</v>
      </c>
      <c r="D12" s="180">
        <v>216</v>
      </c>
      <c r="E12" s="180">
        <f t="shared" ref="E12:E42" si="1">C12+D12</f>
        <v>712</v>
      </c>
      <c r="F12" s="181">
        <f t="shared" ref="F12:F42" si="2">E12/$E$43</f>
        <v>1.3530205423484027E-2</v>
      </c>
      <c r="G12" s="180">
        <v>310</v>
      </c>
      <c r="H12" s="180">
        <v>27</v>
      </c>
      <c r="I12" s="180">
        <f t="shared" ref="I12:I42" si="3">G12+H12</f>
        <v>337</v>
      </c>
      <c r="J12" s="181">
        <f t="shared" ref="J12:J42" si="4">I12/$I$43</f>
        <v>4.9339697227021168E-3</v>
      </c>
      <c r="K12" s="180">
        <f t="shared" si="0"/>
        <v>1049</v>
      </c>
      <c r="P12" s="193"/>
    </row>
    <row r="13" spans="1:16" x14ac:dyDescent="0.2">
      <c r="B13" s="182" t="s">
        <v>336</v>
      </c>
      <c r="C13" s="180">
        <v>1093</v>
      </c>
      <c r="D13" s="180">
        <v>595</v>
      </c>
      <c r="E13" s="180">
        <f t="shared" si="1"/>
        <v>1688</v>
      </c>
      <c r="F13" s="181">
        <f t="shared" si="2"/>
        <v>3.2077228588259885E-2</v>
      </c>
      <c r="G13" s="180">
        <v>1969</v>
      </c>
      <c r="H13" s="180">
        <v>124</v>
      </c>
      <c r="I13" s="180">
        <f t="shared" si="3"/>
        <v>2093</v>
      </c>
      <c r="J13" s="181">
        <f t="shared" si="4"/>
        <v>3.0643319375713744E-2</v>
      </c>
      <c r="K13" s="180">
        <f t="shared" si="0"/>
        <v>3781</v>
      </c>
      <c r="P13" s="193"/>
    </row>
    <row r="14" spans="1:16" x14ac:dyDescent="0.2">
      <c r="B14" s="182" t="s">
        <v>337</v>
      </c>
      <c r="C14" s="180">
        <v>842</v>
      </c>
      <c r="D14" s="180">
        <v>482</v>
      </c>
      <c r="E14" s="180">
        <f t="shared" si="1"/>
        <v>1324</v>
      </c>
      <c r="F14" s="181">
        <f t="shared" si="2"/>
        <v>2.5160101096478725E-2</v>
      </c>
      <c r="G14" s="180">
        <v>797</v>
      </c>
      <c r="H14" s="180">
        <v>68</v>
      </c>
      <c r="I14" s="180">
        <f t="shared" si="3"/>
        <v>865</v>
      </c>
      <c r="J14" s="181">
        <f t="shared" si="4"/>
        <v>1.2664343650259143E-2</v>
      </c>
      <c r="K14" s="180">
        <f t="shared" si="0"/>
        <v>2189</v>
      </c>
      <c r="P14" s="193"/>
    </row>
    <row r="15" spans="1:16" x14ac:dyDescent="0.2">
      <c r="B15" s="182" t="s">
        <v>338</v>
      </c>
      <c r="C15" s="180">
        <v>1811</v>
      </c>
      <c r="D15" s="180">
        <v>926</v>
      </c>
      <c r="E15" s="180">
        <f t="shared" si="1"/>
        <v>2737</v>
      </c>
      <c r="F15" s="181">
        <f t="shared" si="2"/>
        <v>5.2011477870892955E-2</v>
      </c>
      <c r="G15" s="180">
        <v>4092</v>
      </c>
      <c r="H15" s="180">
        <v>254</v>
      </c>
      <c r="I15" s="180">
        <f t="shared" si="3"/>
        <v>4346</v>
      </c>
      <c r="J15" s="181">
        <f t="shared" si="4"/>
        <v>6.362917630523264E-2</v>
      </c>
      <c r="K15" s="180">
        <f t="shared" si="0"/>
        <v>7083</v>
      </c>
      <c r="P15" s="193"/>
    </row>
    <row r="16" spans="1:16" x14ac:dyDescent="0.2">
      <c r="B16" s="182" t="s">
        <v>339</v>
      </c>
      <c r="C16" s="180">
        <v>686</v>
      </c>
      <c r="D16" s="180">
        <v>570</v>
      </c>
      <c r="E16" s="180">
        <f t="shared" si="1"/>
        <v>1256</v>
      </c>
      <c r="F16" s="181">
        <f t="shared" si="2"/>
        <v>2.3867890466145982E-2</v>
      </c>
      <c r="G16" s="180">
        <v>1745</v>
      </c>
      <c r="H16" s="180">
        <v>135</v>
      </c>
      <c r="I16" s="180">
        <f t="shared" si="3"/>
        <v>1880</v>
      </c>
      <c r="J16" s="181">
        <f t="shared" si="4"/>
        <v>2.7524816257210625E-2</v>
      </c>
      <c r="K16" s="180">
        <f t="shared" si="0"/>
        <v>3136</v>
      </c>
      <c r="P16" s="193"/>
    </row>
    <row r="17" spans="2:16" x14ac:dyDescent="0.2">
      <c r="B17" s="182" t="s">
        <v>340</v>
      </c>
      <c r="C17" s="180">
        <v>772</v>
      </c>
      <c r="D17" s="180">
        <v>600</v>
      </c>
      <c r="E17" s="180">
        <f t="shared" si="1"/>
        <v>1372</v>
      </c>
      <c r="F17" s="181">
        <f t="shared" si="2"/>
        <v>2.6072249776713605E-2</v>
      </c>
      <c r="G17" s="180">
        <v>2008</v>
      </c>
      <c r="H17" s="180">
        <v>114</v>
      </c>
      <c r="I17" s="180">
        <f t="shared" si="3"/>
        <v>2122</v>
      </c>
      <c r="J17" s="181">
        <f t="shared" si="4"/>
        <v>3.1067904307340927E-2</v>
      </c>
      <c r="K17" s="180">
        <f t="shared" si="0"/>
        <v>3494</v>
      </c>
      <c r="P17" s="193"/>
    </row>
    <row r="18" spans="2:16" x14ac:dyDescent="0.2">
      <c r="B18" s="182" t="s">
        <v>341</v>
      </c>
      <c r="C18" s="180">
        <v>6878</v>
      </c>
      <c r="D18" s="180">
        <v>3522</v>
      </c>
      <c r="E18" s="180">
        <f t="shared" si="1"/>
        <v>10400</v>
      </c>
      <c r="F18" s="181">
        <f t="shared" si="2"/>
        <v>0.19763221405089029</v>
      </c>
      <c r="G18" s="180">
        <v>17873</v>
      </c>
      <c r="H18" s="180">
        <v>1098</v>
      </c>
      <c r="I18" s="180">
        <f t="shared" si="3"/>
        <v>18971</v>
      </c>
      <c r="J18" s="181">
        <f t="shared" si="4"/>
        <v>0.27775174958273552</v>
      </c>
      <c r="K18" s="180">
        <f t="shared" si="0"/>
        <v>29371</v>
      </c>
      <c r="P18" s="193"/>
    </row>
    <row r="19" spans="2:16" x14ac:dyDescent="0.2">
      <c r="B19" s="182" t="s">
        <v>342</v>
      </c>
      <c r="C19" s="180">
        <v>1041</v>
      </c>
      <c r="D19" s="180">
        <v>564</v>
      </c>
      <c r="E19" s="180">
        <f t="shared" si="1"/>
        <v>1605</v>
      </c>
      <c r="F19" s="181">
        <f t="shared" si="2"/>
        <v>3.0499971495353741E-2</v>
      </c>
      <c r="G19" s="180">
        <v>1500</v>
      </c>
      <c r="H19" s="180">
        <v>89</v>
      </c>
      <c r="I19" s="180">
        <f t="shared" si="3"/>
        <v>1589</v>
      </c>
      <c r="J19" s="181">
        <f t="shared" si="4"/>
        <v>2.3264326081227488E-2</v>
      </c>
      <c r="K19" s="180">
        <f t="shared" si="0"/>
        <v>3194</v>
      </c>
      <c r="P19" s="193"/>
    </row>
    <row r="20" spans="2:16" x14ac:dyDescent="0.2">
      <c r="B20" s="182" t="s">
        <v>343</v>
      </c>
      <c r="C20" s="180">
        <v>951</v>
      </c>
      <c r="D20" s="180">
        <v>543</v>
      </c>
      <c r="E20" s="180">
        <f t="shared" si="1"/>
        <v>1494</v>
      </c>
      <c r="F20" s="181">
        <f t="shared" si="2"/>
        <v>2.8390627672310587E-2</v>
      </c>
      <c r="G20" s="180">
        <v>1623</v>
      </c>
      <c r="H20" s="180">
        <v>122</v>
      </c>
      <c r="I20" s="180">
        <f t="shared" si="3"/>
        <v>1745</v>
      </c>
      <c r="J20" s="181">
        <f t="shared" si="4"/>
        <v>2.5548300196187521E-2</v>
      </c>
      <c r="K20" s="180">
        <f t="shared" si="0"/>
        <v>3239</v>
      </c>
      <c r="P20" s="193"/>
    </row>
    <row r="21" spans="2:16" x14ac:dyDescent="0.2">
      <c r="B21" s="182" t="s">
        <v>344</v>
      </c>
      <c r="C21" s="180">
        <v>527</v>
      </c>
      <c r="D21" s="180">
        <v>564</v>
      </c>
      <c r="E21" s="180">
        <f t="shared" si="1"/>
        <v>1091</v>
      </c>
      <c r="F21" s="181">
        <f t="shared" si="2"/>
        <v>2.0732379377838589E-2</v>
      </c>
      <c r="G21" s="180">
        <v>677</v>
      </c>
      <c r="H21" s="180">
        <v>74</v>
      </c>
      <c r="I21" s="180">
        <f t="shared" si="3"/>
        <v>751</v>
      </c>
      <c r="J21" s="181">
        <f t="shared" si="4"/>
        <v>1.0995285643172967E-2</v>
      </c>
      <c r="K21" s="180">
        <f t="shared" si="0"/>
        <v>1842</v>
      </c>
      <c r="P21" s="193"/>
    </row>
    <row r="22" spans="2:16" x14ac:dyDescent="0.2">
      <c r="B22" s="182" t="s">
        <v>345</v>
      </c>
      <c r="C22" s="180">
        <v>1118</v>
      </c>
      <c r="D22" s="180">
        <v>748</v>
      </c>
      <c r="E22" s="180">
        <f t="shared" si="1"/>
        <v>1866</v>
      </c>
      <c r="F22" s="181">
        <f t="shared" si="2"/>
        <v>3.5459779944130895E-2</v>
      </c>
      <c r="G22" s="180">
        <v>2361</v>
      </c>
      <c r="H22" s="180">
        <v>169</v>
      </c>
      <c r="I22" s="180">
        <f t="shared" si="3"/>
        <v>2530</v>
      </c>
      <c r="J22" s="181">
        <f t="shared" si="4"/>
        <v>3.704137506954408E-2</v>
      </c>
      <c r="K22" s="180">
        <f t="shared" si="0"/>
        <v>4396</v>
      </c>
      <c r="P22" s="193"/>
    </row>
    <row r="23" spans="2:16" x14ac:dyDescent="0.2">
      <c r="B23" s="182" t="s">
        <v>346</v>
      </c>
      <c r="C23" s="180">
        <v>406</v>
      </c>
      <c r="D23" s="180">
        <v>224</v>
      </c>
      <c r="E23" s="180">
        <f t="shared" si="1"/>
        <v>630</v>
      </c>
      <c r="F23" s="181">
        <f t="shared" si="2"/>
        <v>1.1971951428082777E-2</v>
      </c>
      <c r="G23" s="180">
        <v>368</v>
      </c>
      <c r="H23" s="180">
        <v>34</v>
      </c>
      <c r="I23" s="180">
        <f t="shared" si="3"/>
        <v>402</v>
      </c>
      <c r="J23" s="181">
        <f t="shared" si="4"/>
        <v>5.8856256039354635E-3</v>
      </c>
      <c r="K23" s="180">
        <f t="shared" si="0"/>
        <v>1032</v>
      </c>
      <c r="P23" s="193"/>
    </row>
    <row r="24" spans="2:16" x14ac:dyDescent="0.2">
      <c r="B24" s="182" t="s">
        <v>347</v>
      </c>
      <c r="C24" s="180">
        <v>2019</v>
      </c>
      <c r="D24" s="180">
        <v>1570</v>
      </c>
      <c r="E24" s="180">
        <f t="shared" si="1"/>
        <v>3589</v>
      </c>
      <c r="F24" s="181">
        <f t="shared" si="2"/>
        <v>6.820211694506205E-2</v>
      </c>
      <c r="G24" s="180">
        <v>3252</v>
      </c>
      <c r="H24" s="180">
        <v>348</v>
      </c>
      <c r="I24" s="180">
        <f t="shared" si="3"/>
        <v>3600</v>
      </c>
      <c r="J24" s="181">
        <f t="shared" si="4"/>
        <v>5.270709496061609E-2</v>
      </c>
      <c r="K24" s="180">
        <f t="shared" si="0"/>
        <v>7189</v>
      </c>
      <c r="P24" s="193"/>
    </row>
    <row r="25" spans="2:16" x14ac:dyDescent="0.2">
      <c r="B25" s="182" t="s">
        <v>348</v>
      </c>
      <c r="C25" s="180">
        <v>187</v>
      </c>
      <c r="D25" s="180">
        <v>154</v>
      </c>
      <c r="E25" s="180">
        <f t="shared" si="1"/>
        <v>341</v>
      </c>
      <c r="F25" s="181">
        <f t="shared" si="2"/>
        <v>6.4800562491686142E-3</v>
      </c>
      <c r="G25" s="180">
        <v>389</v>
      </c>
      <c r="H25" s="180">
        <v>27</v>
      </c>
      <c r="I25" s="180">
        <f t="shared" si="3"/>
        <v>416</v>
      </c>
      <c r="J25" s="181">
        <f t="shared" si="4"/>
        <v>6.0905976398934148E-3</v>
      </c>
      <c r="K25" s="180">
        <f t="shared" si="0"/>
        <v>757</v>
      </c>
      <c r="P25" s="193"/>
    </row>
    <row r="26" spans="2:16" x14ac:dyDescent="0.2">
      <c r="B26" s="182" t="s">
        <v>349</v>
      </c>
      <c r="C26" s="180">
        <v>696</v>
      </c>
      <c r="D26" s="180">
        <v>331</v>
      </c>
      <c r="E26" s="180">
        <f t="shared" si="1"/>
        <v>1027</v>
      </c>
      <c r="F26" s="181">
        <f t="shared" si="2"/>
        <v>1.9516181137525415E-2</v>
      </c>
      <c r="G26" s="180">
        <v>1236</v>
      </c>
      <c r="H26" s="180">
        <v>76</v>
      </c>
      <c r="I26" s="180">
        <f t="shared" si="3"/>
        <v>1312</v>
      </c>
      <c r="J26" s="181">
        <f t="shared" si="4"/>
        <v>1.9208807941202308E-2</v>
      </c>
      <c r="K26" s="180">
        <f t="shared" si="0"/>
        <v>2339</v>
      </c>
      <c r="P26" s="193"/>
    </row>
    <row r="27" spans="2:16" x14ac:dyDescent="0.2">
      <c r="B27" s="182" t="s">
        <v>350</v>
      </c>
      <c r="C27" s="180">
        <v>598</v>
      </c>
      <c r="D27" s="180">
        <v>566</v>
      </c>
      <c r="E27" s="180">
        <f t="shared" si="1"/>
        <v>1164</v>
      </c>
      <c r="F27" s="181">
        <f t="shared" si="2"/>
        <v>2.2119605495695797E-2</v>
      </c>
      <c r="G27" s="180">
        <v>567</v>
      </c>
      <c r="H27" s="180">
        <v>90</v>
      </c>
      <c r="I27" s="180">
        <f t="shared" si="3"/>
        <v>657</v>
      </c>
      <c r="J27" s="181">
        <f t="shared" si="4"/>
        <v>9.6190448303124353E-3</v>
      </c>
      <c r="K27" s="180">
        <f t="shared" si="0"/>
        <v>1821</v>
      </c>
      <c r="P27" s="193"/>
    </row>
    <row r="28" spans="2:16" x14ac:dyDescent="0.2">
      <c r="B28" s="182" t="s">
        <v>351</v>
      </c>
      <c r="C28" s="180">
        <v>496</v>
      </c>
      <c r="D28" s="180">
        <v>412</v>
      </c>
      <c r="E28" s="180">
        <f t="shared" si="1"/>
        <v>908</v>
      </c>
      <c r="F28" s="181">
        <f t="shared" si="2"/>
        <v>1.7254812534443113E-2</v>
      </c>
      <c r="G28" s="180">
        <v>572</v>
      </c>
      <c r="H28" s="180">
        <v>59</v>
      </c>
      <c r="I28" s="180">
        <f t="shared" si="3"/>
        <v>631</v>
      </c>
      <c r="J28" s="181">
        <f t="shared" si="4"/>
        <v>9.2383824778190984E-3</v>
      </c>
      <c r="K28" s="180">
        <f t="shared" si="0"/>
        <v>1539</v>
      </c>
      <c r="P28" s="193"/>
    </row>
    <row r="29" spans="2:16" x14ac:dyDescent="0.2">
      <c r="B29" s="182" t="s">
        <v>352</v>
      </c>
      <c r="C29" s="180">
        <v>827</v>
      </c>
      <c r="D29" s="180">
        <v>577</v>
      </c>
      <c r="E29" s="180">
        <f t="shared" si="1"/>
        <v>1404</v>
      </c>
      <c r="F29" s="181">
        <f t="shared" si="2"/>
        <v>2.6680348896870189E-2</v>
      </c>
      <c r="G29" s="180">
        <v>1704</v>
      </c>
      <c r="H29" s="180">
        <v>110</v>
      </c>
      <c r="I29" s="180">
        <f t="shared" si="3"/>
        <v>1814</v>
      </c>
      <c r="J29" s="181">
        <f t="shared" si="4"/>
        <v>2.6558519516265994E-2</v>
      </c>
      <c r="K29" s="180">
        <f t="shared" si="0"/>
        <v>3218</v>
      </c>
      <c r="P29" s="193"/>
    </row>
    <row r="30" spans="2:16" x14ac:dyDescent="0.2">
      <c r="B30" s="182" t="s">
        <v>353</v>
      </c>
      <c r="C30" s="180">
        <v>492</v>
      </c>
      <c r="D30" s="180">
        <v>350</v>
      </c>
      <c r="E30" s="180">
        <f t="shared" si="1"/>
        <v>842</v>
      </c>
      <c r="F30" s="181">
        <f t="shared" si="2"/>
        <v>1.6000608099120156E-2</v>
      </c>
      <c r="G30" s="180">
        <v>506</v>
      </c>
      <c r="H30" s="180">
        <v>75</v>
      </c>
      <c r="I30" s="180">
        <f t="shared" si="3"/>
        <v>581</v>
      </c>
      <c r="J30" s="181">
        <f t="shared" si="4"/>
        <v>8.506339492254985E-3</v>
      </c>
      <c r="K30" s="180">
        <f t="shared" si="0"/>
        <v>1423</v>
      </c>
      <c r="P30" s="193"/>
    </row>
    <row r="31" spans="2:16" x14ac:dyDescent="0.2">
      <c r="B31" s="182" t="s">
        <v>354</v>
      </c>
      <c r="C31" s="180">
        <v>1539</v>
      </c>
      <c r="D31" s="180">
        <v>1053</v>
      </c>
      <c r="E31" s="180">
        <f t="shared" si="1"/>
        <v>2592</v>
      </c>
      <c r="F31" s="181">
        <f t="shared" si="2"/>
        <v>4.9256028732683428E-2</v>
      </c>
      <c r="G31" s="180">
        <v>4344</v>
      </c>
      <c r="H31" s="180">
        <v>286</v>
      </c>
      <c r="I31" s="180">
        <f t="shared" si="3"/>
        <v>4630</v>
      </c>
      <c r="J31" s="181">
        <f t="shared" si="4"/>
        <v>6.7787180463236799E-2</v>
      </c>
      <c r="K31" s="180">
        <f t="shared" si="0"/>
        <v>7222</v>
      </c>
      <c r="P31" s="193"/>
    </row>
    <row r="32" spans="2:16" x14ac:dyDescent="0.2">
      <c r="B32" s="182" t="s">
        <v>355</v>
      </c>
      <c r="C32" s="180">
        <v>772</v>
      </c>
      <c r="D32" s="180">
        <v>326</v>
      </c>
      <c r="E32" s="180">
        <f t="shared" si="1"/>
        <v>1098</v>
      </c>
      <c r="F32" s="181">
        <f t="shared" si="2"/>
        <v>2.0865401060372841E-2</v>
      </c>
      <c r="G32" s="180">
        <v>1716</v>
      </c>
      <c r="H32" s="180">
        <v>72</v>
      </c>
      <c r="I32" s="180">
        <f t="shared" si="3"/>
        <v>1788</v>
      </c>
      <c r="J32" s="181">
        <f t="shared" si="4"/>
        <v>2.6177857163772657E-2</v>
      </c>
      <c r="K32" s="180">
        <f t="shared" si="0"/>
        <v>2886</v>
      </c>
      <c r="P32" s="193"/>
    </row>
    <row r="33" spans="2:16" x14ac:dyDescent="0.2">
      <c r="B33" s="182" t="s">
        <v>356</v>
      </c>
      <c r="C33" s="180">
        <v>241</v>
      </c>
      <c r="D33" s="180">
        <v>222</v>
      </c>
      <c r="E33" s="180">
        <f t="shared" si="1"/>
        <v>463</v>
      </c>
      <c r="F33" s="181">
        <f t="shared" si="2"/>
        <v>8.7984341447655962E-3</v>
      </c>
      <c r="G33" s="180">
        <v>564</v>
      </c>
      <c r="H33" s="180">
        <v>26</v>
      </c>
      <c r="I33" s="180">
        <f t="shared" si="3"/>
        <v>590</v>
      </c>
      <c r="J33" s="181">
        <f t="shared" si="4"/>
        <v>8.6381072296565255E-3</v>
      </c>
      <c r="K33" s="180">
        <f t="shared" si="0"/>
        <v>1053</v>
      </c>
      <c r="P33" s="193"/>
    </row>
    <row r="34" spans="2:16" x14ac:dyDescent="0.2">
      <c r="B34" s="182" t="s">
        <v>357</v>
      </c>
      <c r="C34" s="180">
        <v>300</v>
      </c>
      <c r="D34" s="180">
        <v>246</v>
      </c>
      <c r="E34" s="180">
        <f t="shared" si="1"/>
        <v>546</v>
      </c>
      <c r="F34" s="181">
        <f t="shared" si="2"/>
        <v>1.0375691237671741E-2</v>
      </c>
      <c r="G34" s="180">
        <v>579</v>
      </c>
      <c r="H34" s="180">
        <v>33</v>
      </c>
      <c r="I34" s="180">
        <f t="shared" si="3"/>
        <v>612</v>
      </c>
      <c r="J34" s="181">
        <f t="shared" si="4"/>
        <v>8.9602061433047345E-3</v>
      </c>
      <c r="K34" s="180">
        <f t="shared" si="0"/>
        <v>1158</v>
      </c>
      <c r="P34" s="193"/>
    </row>
    <row r="35" spans="2:16" x14ac:dyDescent="0.2">
      <c r="B35" s="182" t="s">
        <v>358</v>
      </c>
      <c r="C35" s="180">
        <v>380</v>
      </c>
      <c r="D35" s="180">
        <v>348</v>
      </c>
      <c r="E35" s="180">
        <f t="shared" si="1"/>
        <v>728</v>
      </c>
      <c r="F35" s="181">
        <f t="shared" si="2"/>
        <v>1.3834254983562321E-2</v>
      </c>
      <c r="G35" s="180">
        <v>489</v>
      </c>
      <c r="H35" s="180">
        <v>55</v>
      </c>
      <c r="I35" s="180">
        <f t="shared" si="3"/>
        <v>544</v>
      </c>
      <c r="J35" s="181">
        <f t="shared" si="4"/>
        <v>7.9646276829375418E-3</v>
      </c>
      <c r="K35" s="180">
        <f t="shared" si="0"/>
        <v>1272</v>
      </c>
      <c r="P35" s="193"/>
    </row>
    <row r="36" spans="2:16" x14ac:dyDescent="0.2">
      <c r="B36" s="182" t="s">
        <v>359</v>
      </c>
      <c r="C36" s="180">
        <v>311</v>
      </c>
      <c r="D36" s="180">
        <v>288</v>
      </c>
      <c r="E36" s="180">
        <f t="shared" si="1"/>
        <v>599</v>
      </c>
      <c r="F36" s="181">
        <f t="shared" si="2"/>
        <v>1.1382855405431085E-2</v>
      </c>
      <c r="G36" s="180">
        <v>798</v>
      </c>
      <c r="H36" s="180">
        <v>73</v>
      </c>
      <c r="I36" s="180">
        <f t="shared" si="3"/>
        <v>871</v>
      </c>
      <c r="J36" s="181">
        <f t="shared" si="4"/>
        <v>1.2752188808526837E-2</v>
      </c>
      <c r="K36" s="180">
        <f t="shared" si="0"/>
        <v>1470</v>
      </c>
      <c r="P36" s="193"/>
    </row>
    <row r="37" spans="2:16" x14ac:dyDescent="0.2">
      <c r="B37" s="182" t="s">
        <v>360</v>
      </c>
      <c r="C37" s="180">
        <v>1245</v>
      </c>
      <c r="D37" s="180">
        <v>843</v>
      </c>
      <c r="E37" s="180">
        <f t="shared" si="1"/>
        <v>2088</v>
      </c>
      <c r="F37" s="181">
        <f t="shared" si="2"/>
        <v>3.9678467590217203E-2</v>
      </c>
      <c r="G37" s="180">
        <v>3444</v>
      </c>
      <c r="H37" s="180">
        <v>174</v>
      </c>
      <c r="I37" s="180">
        <f t="shared" si="3"/>
        <v>3618</v>
      </c>
      <c r="J37" s="181">
        <f t="shared" si="4"/>
        <v>5.2970630435419171E-2</v>
      </c>
      <c r="K37" s="180">
        <f t="shared" si="0"/>
        <v>5706</v>
      </c>
      <c r="P37" s="193"/>
    </row>
    <row r="38" spans="2:16" x14ac:dyDescent="0.2">
      <c r="B38" s="182" t="s">
        <v>361</v>
      </c>
      <c r="C38" s="180">
        <v>1331</v>
      </c>
      <c r="D38" s="180">
        <v>936</v>
      </c>
      <c r="E38" s="180">
        <f t="shared" si="1"/>
        <v>2267</v>
      </c>
      <c r="F38" s="181">
        <f t="shared" si="2"/>
        <v>4.3080022043593104E-2</v>
      </c>
      <c r="G38" s="180">
        <v>2057</v>
      </c>
      <c r="H38" s="180">
        <v>151</v>
      </c>
      <c r="I38" s="180">
        <f t="shared" si="3"/>
        <v>2208</v>
      </c>
      <c r="J38" s="181">
        <f t="shared" si="4"/>
        <v>3.2327018242511198E-2</v>
      </c>
      <c r="K38" s="180">
        <f t="shared" si="0"/>
        <v>4475</v>
      </c>
      <c r="P38" s="193"/>
    </row>
    <row r="39" spans="2:16" x14ac:dyDescent="0.2">
      <c r="B39" s="182" t="s">
        <v>362</v>
      </c>
      <c r="C39" s="180">
        <v>692</v>
      </c>
      <c r="D39" s="180">
        <v>458</v>
      </c>
      <c r="E39" s="180">
        <f t="shared" si="1"/>
        <v>1150</v>
      </c>
      <c r="F39" s="181">
        <f t="shared" si="2"/>
        <v>2.1853562130627294E-2</v>
      </c>
      <c r="G39" s="180">
        <v>1585</v>
      </c>
      <c r="H39" s="180">
        <v>102</v>
      </c>
      <c r="I39" s="180">
        <f t="shared" si="3"/>
        <v>1687</v>
      </c>
      <c r="J39" s="181">
        <f t="shared" si="4"/>
        <v>2.4699130332933149E-2</v>
      </c>
      <c r="K39" s="180">
        <f t="shared" si="0"/>
        <v>2837</v>
      </c>
      <c r="P39" s="193"/>
    </row>
    <row r="40" spans="2:16" x14ac:dyDescent="0.2">
      <c r="B40" s="182" t="s">
        <v>363</v>
      </c>
      <c r="C40" s="180">
        <v>513</v>
      </c>
      <c r="D40" s="180">
        <v>570</v>
      </c>
      <c r="E40" s="180">
        <f t="shared" si="1"/>
        <v>1083</v>
      </c>
      <c r="F40" s="181">
        <f t="shared" si="2"/>
        <v>2.0580354597799441E-2</v>
      </c>
      <c r="G40" s="180">
        <v>840</v>
      </c>
      <c r="H40" s="180">
        <v>62</v>
      </c>
      <c r="I40" s="180">
        <f t="shared" si="3"/>
        <v>902</v>
      </c>
      <c r="J40" s="181">
        <f t="shared" si="4"/>
        <v>1.3206055459576586E-2</v>
      </c>
      <c r="K40" s="180">
        <f t="shared" si="0"/>
        <v>1985</v>
      </c>
      <c r="P40" s="193"/>
    </row>
    <row r="41" spans="2:16" x14ac:dyDescent="0.2">
      <c r="B41" s="182" t="s">
        <v>364</v>
      </c>
      <c r="C41" s="180">
        <v>402</v>
      </c>
      <c r="D41" s="180">
        <v>318</v>
      </c>
      <c r="E41" s="180">
        <f t="shared" si="1"/>
        <v>720</v>
      </c>
      <c r="F41" s="181">
        <f t="shared" si="2"/>
        <v>1.3682230203523174E-2</v>
      </c>
      <c r="G41" s="180">
        <v>451</v>
      </c>
      <c r="H41" s="180">
        <v>57</v>
      </c>
      <c r="I41" s="180">
        <f t="shared" si="3"/>
        <v>508</v>
      </c>
      <c r="J41" s="181">
        <f t="shared" si="4"/>
        <v>7.4375567333313814E-3</v>
      </c>
      <c r="K41" s="180">
        <f t="shared" si="0"/>
        <v>1228</v>
      </c>
      <c r="P41" s="193"/>
    </row>
    <row r="42" spans="2:16" x14ac:dyDescent="0.2">
      <c r="B42" s="182" t="s">
        <v>365</v>
      </c>
      <c r="C42" s="180">
        <v>802</v>
      </c>
      <c r="D42" s="180">
        <v>523</v>
      </c>
      <c r="E42" s="180">
        <f t="shared" si="1"/>
        <v>1325</v>
      </c>
      <c r="F42" s="181">
        <f t="shared" si="2"/>
        <v>2.5179104193983618E-2</v>
      </c>
      <c r="G42" s="180">
        <v>1919</v>
      </c>
      <c r="H42" s="180">
        <v>138</v>
      </c>
      <c r="I42" s="180">
        <f t="shared" si="3"/>
        <v>2057</v>
      </c>
      <c r="J42" s="181">
        <f t="shared" si="4"/>
        <v>3.0116248426107581E-2</v>
      </c>
      <c r="K42" s="180">
        <f t="shared" si="0"/>
        <v>3382</v>
      </c>
      <c r="P42" s="193"/>
    </row>
    <row r="43" spans="2:16" x14ac:dyDescent="0.2">
      <c r="B43" s="182" t="s">
        <v>64</v>
      </c>
      <c r="C43" s="180">
        <f t="shared" ref="C43:H43" si="5">SUM(C11:C42)</f>
        <v>31849</v>
      </c>
      <c r="D43" s="180">
        <f t="shared" si="5"/>
        <v>20774</v>
      </c>
      <c r="E43" s="182">
        <f t="shared" ref="E43" si="6">C43+D43</f>
        <v>52623</v>
      </c>
      <c r="F43" s="184">
        <f t="shared" ref="F43" si="7">E43/$E$43</f>
        <v>1</v>
      </c>
      <c r="G43" s="180">
        <f t="shared" si="5"/>
        <v>63843</v>
      </c>
      <c r="H43" s="180">
        <f t="shared" si="5"/>
        <v>4459</v>
      </c>
      <c r="I43" s="182">
        <f t="shared" ref="I43" si="8">G43+H43</f>
        <v>68302</v>
      </c>
      <c r="J43" s="184">
        <f t="shared" ref="J43" si="9">I43/$I$43</f>
        <v>1</v>
      </c>
      <c r="K43" s="182">
        <f t="shared" ref="K43:K44" si="10">E43+I43</f>
        <v>120925</v>
      </c>
      <c r="P43" s="193"/>
    </row>
    <row r="44" spans="2:16" ht="25.5" customHeight="1" x14ac:dyDescent="0.2">
      <c r="B44" s="194" t="s">
        <v>80</v>
      </c>
      <c r="C44" s="195">
        <f>+C43/$K$43</f>
        <v>0.2633781269381848</v>
      </c>
      <c r="D44" s="195">
        <f>+D43/$K$43</f>
        <v>0.17179243332644201</v>
      </c>
      <c r="E44" s="212">
        <f>C44+D44</f>
        <v>0.4351705602646268</v>
      </c>
      <c r="F44" s="195"/>
      <c r="G44" s="195">
        <f>+G43/$K$43</f>
        <v>0.52795534422162493</v>
      </c>
      <c r="H44" s="195">
        <f>+H43/$K$43</f>
        <v>3.6874095513748192E-2</v>
      </c>
      <c r="I44" s="196">
        <f>G44+H44</f>
        <v>0.56482943973537314</v>
      </c>
      <c r="J44" s="238"/>
      <c r="K44" s="196">
        <f t="shared" si="10"/>
        <v>1</v>
      </c>
    </row>
    <row r="45" spans="2:16" x14ac:dyDescent="0.2">
      <c r="B45" s="187"/>
      <c r="C45" s="200"/>
      <c r="D45" s="200"/>
      <c r="E45" s="200"/>
      <c r="F45" s="200"/>
      <c r="G45" s="200"/>
      <c r="H45" s="200"/>
      <c r="I45" s="200"/>
      <c r="J45" s="200"/>
      <c r="K45" s="200"/>
    </row>
    <row r="46" spans="2:16" ht="12.75" x14ac:dyDescent="0.2">
      <c r="B46" s="418" t="s">
        <v>108</v>
      </c>
      <c r="C46" s="418"/>
      <c r="D46" s="418"/>
      <c r="E46" s="418"/>
      <c r="F46" s="418"/>
      <c r="G46" s="418"/>
      <c r="H46" s="418"/>
      <c r="I46" s="418"/>
      <c r="J46" s="418"/>
      <c r="K46" s="418"/>
    </row>
    <row r="47" spans="2:16" ht="12.75" x14ac:dyDescent="0.2">
      <c r="B47" s="431" t="str">
        <f>'Solicitudes Regiones'!$B$6:$P$6</f>
        <v>Acumuladas de julio de 2008 a enero de 2018</v>
      </c>
      <c r="C47" s="431"/>
      <c r="D47" s="431"/>
      <c r="E47" s="431"/>
      <c r="F47" s="431"/>
      <c r="G47" s="431"/>
      <c r="H47" s="431"/>
      <c r="I47" s="431"/>
      <c r="J47" s="431"/>
      <c r="K47" s="431"/>
    </row>
    <row r="49" spans="2:12" ht="15" customHeight="1" x14ac:dyDescent="0.2">
      <c r="B49" s="446" t="s">
        <v>81</v>
      </c>
      <c r="C49" s="446"/>
      <c r="D49" s="446"/>
      <c r="E49" s="446"/>
      <c r="F49" s="446"/>
      <c r="G49" s="446"/>
      <c r="H49" s="446"/>
      <c r="I49" s="446"/>
      <c r="J49" s="446"/>
      <c r="K49" s="446"/>
      <c r="L49" s="201"/>
    </row>
    <row r="50" spans="2:12" ht="15" customHeight="1" x14ac:dyDescent="0.2">
      <c r="B50" s="446" t="s">
        <v>72</v>
      </c>
      <c r="C50" s="446" t="s">
        <v>2</v>
      </c>
      <c r="D50" s="446"/>
      <c r="E50" s="446"/>
      <c r="F50" s="446"/>
      <c r="G50" s="446"/>
      <c r="H50" s="446"/>
      <c r="I50" s="446"/>
      <c r="J50" s="446"/>
      <c r="K50" s="446"/>
    </row>
    <row r="51" spans="2:12" ht="24" x14ac:dyDescent="0.2">
      <c r="B51" s="446"/>
      <c r="C51" s="185" t="s">
        <v>73</v>
      </c>
      <c r="D51" s="185" t="s">
        <v>74</v>
      </c>
      <c r="E51" s="185" t="s">
        <v>75</v>
      </c>
      <c r="F51" s="185" t="s">
        <v>76</v>
      </c>
      <c r="G51" s="185" t="s">
        <v>8</v>
      </c>
      <c r="H51" s="185" t="s">
        <v>77</v>
      </c>
      <c r="I51" s="185" t="s">
        <v>78</v>
      </c>
      <c r="J51" s="185" t="s">
        <v>79</v>
      </c>
      <c r="K51" s="186" t="s">
        <v>44</v>
      </c>
    </row>
    <row r="52" spans="2:12" x14ac:dyDescent="0.2">
      <c r="B52" s="182" t="s">
        <v>334</v>
      </c>
      <c r="C52" s="180">
        <v>1317</v>
      </c>
      <c r="D52" s="180">
        <v>442</v>
      </c>
      <c r="E52" s="180">
        <f>C52+D52</f>
        <v>1759</v>
      </c>
      <c r="F52" s="181">
        <f>E52/$E$84</f>
        <v>4.5139601724491892E-2</v>
      </c>
      <c r="G52" s="180">
        <v>1356</v>
      </c>
      <c r="H52" s="180">
        <v>116</v>
      </c>
      <c r="I52" s="180">
        <f>H52+G52</f>
        <v>1472</v>
      </c>
      <c r="J52" s="181">
        <f>I52/$I$84</f>
        <v>2.5362256413790727E-2</v>
      </c>
      <c r="K52" s="180">
        <f t="shared" ref="K52:K83" si="11">E52+I52</f>
        <v>3231</v>
      </c>
    </row>
    <row r="53" spans="2:12" x14ac:dyDescent="0.2">
      <c r="B53" s="182" t="s">
        <v>335</v>
      </c>
      <c r="C53" s="180">
        <v>462</v>
      </c>
      <c r="D53" s="180">
        <v>98</v>
      </c>
      <c r="E53" s="180">
        <f t="shared" ref="E53:E83" si="12">C53+D53</f>
        <v>560</v>
      </c>
      <c r="F53" s="181">
        <f t="shared" ref="F53:F83" si="13">E53/$E$84</f>
        <v>1.4370765756518168E-2</v>
      </c>
      <c r="G53" s="180">
        <v>291</v>
      </c>
      <c r="H53" s="180">
        <v>19</v>
      </c>
      <c r="I53" s="180">
        <f t="shared" ref="I53:I83" si="14">H53+G53</f>
        <v>310</v>
      </c>
      <c r="J53" s="181">
        <f t="shared" ref="J53:J83" si="15">I53/$I$84</f>
        <v>5.3412360654042975E-3</v>
      </c>
      <c r="K53" s="180">
        <f t="shared" si="11"/>
        <v>870</v>
      </c>
    </row>
    <row r="54" spans="2:12" x14ac:dyDescent="0.2">
      <c r="B54" s="182" t="s">
        <v>336</v>
      </c>
      <c r="C54" s="180">
        <v>996</v>
      </c>
      <c r="D54" s="180">
        <v>271</v>
      </c>
      <c r="E54" s="180">
        <f t="shared" si="12"/>
        <v>1267</v>
      </c>
      <c r="F54" s="181">
        <f t="shared" si="13"/>
        <v>3.2513857524122357E-2</v>
      </c>
      <c r="G54" s="180">
        <v>1658</v>
      </c>
      <c r="H54" s="180">
        <v>94</v>
      </c>
      <c r="I54" s="180">
        <f t="shared" si="14"/>
        <v>1752</v>
      </c>
      <c r="J54" s="181">
        <f t="shared" si="15"/>
        <v>3.0186598666413964E-2</v>
      </c>
      <c r="K54" s="180">
        <f t="shared" si="11"/>
        <v>3019</v>
      </c>
    </row>
    <row r="55" spans="2:12" x14ac:dyDescent="0.2">
      <c r="B55" s="182" t="s">
        <v>337</v>
      </c>
      <c r="C55" s="180">
        <v>813</v>
      </c>
      <c r="D55" s="180">
        <v>223</v>
      </c>
      <c r="E55" s="180">
        <f t="shared" si="12"/>
        <v>1036</v>
      </c>
      <c r="F55" s="181">
        <f t="shared" si="13"/>
        <v>2.6585916649558613E-2</v>
      </c>
      <c r="G55" s="180">
        <v>704</v>
      </c>
      <c r="H55" s="180">
        <v>58</v>
      </c>
      <c r="I55" s="180">
        <f t="shared" si="14"/>
        <v>762</v>
      </c>
      <c r="J55" s="181">
        <f t="shared" si="15"/>
        <v>1.3129102844638949E-2</v>
      </c>
      <c r="K55" s="180">
        <f t="shared" si="11"/>
        <v>1798</v>
      </c>
    </row>
    <row r="56" spans="2:12" x14ac:dyDescent="0.2">
      <c r="B56" s="182" t="s">
        <v>338</v>
      </c>
      <c r="C56" s="180">
        <v>1664</v>
      </c>
      <c r="D56" s="180">
        <v>465</v>
      </c>
      <c r="E56" s="180">
        <f t="shared" si="12"/>
        <v>2129</v>
      </c>
      <c r="F56" s="181">
        <f t="shared" si="13"/>
        <v>5.4634571956477113E-2</v>
      </c>
      <c r="G56" s="180">
        <v>3510</v>
      </c>
      <c r="H56" s="180">
        <v>211</v>
      </c>
      <c r="I56" s="180">
        <f t="shared" si="14"/>
        <v>3721</v>
      </c>
      <c r="J56" s="181">
        <f t="shared" si="15"/>
        <v>6.4112062578610934E-2</v>
      </c>
      <c r="K56" s="180">
        <f t="shared" si="11"/>
        <v>5850</v>
      </c>
    </row>
    <row r="57" spans="2:12" x14ac:dyDescent="0.2">
      <c r="B57" s="182" t="s">
        <v>339</v>
      </c>
      <c r="C57" s="180">
        <v>626</v>
      </c>
      <c r="D57" s="180">
        <v>247</v>
      </c>
      <c r="E57" s="180">
        <f t="shared" si="12"/>
        <v>873</v>
      </c>
      <c r="F57" s="181">
        <f t="shared" si="13"/>
        <v>2.2402997331143502E-2</v>
      </c>
      <c r="G57" s="180">
        <v>1564</v>
      </c>
      <c r="H57" s="180">
        <v>97</v>
      </c>
      <c r="I57" s="180">
        <f t="shared" si="14"/>
        <v>1661</v>
      </c>
      <c r="J57" s="181">
        <f t="shared" si="15"/>
        <v>2.861868743431141E-2</v>
      </c>
      <c r="K57" s="180">
        <f t="shared" si="11"/>
        <v>2534</v>
      </c>
    </row>
    <row r="58" spans="2:12" x14ac:dyDescent="0.2">
      <c r="B58" s="182" t="s">
        <v>340</v>
      </c>
      <c r="C58" s="180">
        <v>697</v>
      </c>
      <c r="D58" s="180">
        <v>265</v>
      </c>
      <c r="E58" s="180">
        <f t="shared" si="12"/>
        <v>962</v>
      </c>
      <c r="F58" s="181">
        <f t="shared" si="13"/>
        <v>2.4686922603161569E-2</v>
      </c>
      <c r="G58" s="180">
        <v>1657</v>
      </c>
      <c r="H58" s="180">
        <v>92</v>
      </c>
      <c r="I58" s="180">
        <f t="shared" si="14"/>
        <v>1749</v>
      </c>
      <c r="J58" s="181">
        <f t="shared" si="15"/>
        <v>3.0134909285135857E-2</v>
      </c>
      <c r="K58" s="180">
        <f t="shared" si="11"/>
        <v>2711</v>
      </c>
    </row>
    <row r="59" spans="2:12" x14ac:dyDescent="0.2">
      <c r="B59" s="182" t="s">
        <v>341</v>
      </c>
      <c r="C59" s="180">
        <v>6153</v>
      </c>
      <c r="D59" s="180">
        <v>2012</v>
      </c>
      <c r="E59" s="180">
        <f t="shared" si="12"/>
        <v>8165</v>
      </c>
      <c r="F59" s="181">
        <f t="shared" si="13"/>
        <v>0.20953089714637652</v>
      </c>
      <c r="G59" s="180">
        <v>14408</v>
      </c>
      <c r="H59" s="180">
        <v>882</v>
      </c>
      <c r="I59" s="180">
        <f t="shared" si="14"/>
        <v>15290</v>
      </c>
      <c r="J59" s="181">
        <f t="shared" si="15"/>
        <v>0.26344354658074742</v>
      </c>
      <c r="K59" s="180">
        <f t="shared" si="11"/>
        <v>23455</v>
      </c>
    </row>
    <row r="60" spans="2:12" x14ac:dyDescent="0.2">
      <c r="B60" s="182" t="s">
        <v>342</v>
      </c>
      <c r="C60" s="180">
        <v>974</v>
      </c>
      <c r="D60" s="180">
        <v>245</v>
      </c>
      <c r="E60" s="180">
        <f t="shared" si="12"/>
        <v>1219</v>
      </c>
      <c r="F60" s="181">
        <f t="shared" si="13"/>
        <v>3.1282077602135083E-2</v>
      </c>
      <c r="G60" s="180">
        <v>1314</v>
      </c>
      <c r="H60" s="180">
        <v>73</v>
      </c>
      <c r="I60" s="180">
        <f t="shared" si="14"/>
        <v>1387</v>
      </c>
      <c r="J60" s="181">
        <f t="shared" si="15"/>
        <v>2.3897723944244387E-2</v>
      </c>
      <c r="K60" s="180">
        <f t="shared" si="11"/>
        <v>2606</v>
      </c>
    </row>
    <row r="61" spans="2:12" x14ac:dyDescent="0.2">
      <c r="B61" s="182" t="s">
        <v>343</v>
      </c>
      <c r="C61" s="180">
        <v>880</v>
      </c>
      <c r="D61" s="180">
        <v>257</v>
      </c>
      <c r="E61" s="180">
        <f t="shared" si="12"/>
        <v>1137</v>
      </c>
      <c r="F61" s="181">
        <f t="shared" si="13"/>
        <v>2.9177786902073496E-2</v>
      </c>
      <c r="G61" s="180">
        <v>1438</v>
      </c>
      <c r="H61" s="180">
        <v>100</v>
      </c>
      <c r="I61" s="180">
        <f t="shared" si="14"/>
        <v>1538</v>
      </c>
      <c r="J61" s="181">
        <f t="shared" si="15"/>
        <v>2.6499422801909062E-2</v>
      </c>
      <c r="K61" s="180">
        <f t="shared" si="11"/>
        <v>2675</v>
      </c>
    </row>
    <row r="62" spans="2:12" x14ac:dyDescent="0.2">
      <c r="B62" s="182" t="s">
        <v>344</v>
      </c>
      <c r="C62" s="180">
        <v>508</v>
      </c>
      <c r="D62" s="180">
        <v>225</v>
      </c>
      <c r="E62" s="180">
        <f t="shared" si="12"/>
        <v>733</v>
      </c>
      <c r="F62" s="181">
        <f t="shared" si="13"/>
        <v>1.8810305892013959E-2</v>
      </c>
      <c r="G62" s="180">
        <v>630</v>
      </c>
      <c r="H62" s="180">
        <v>60</v>
      </c>
      <c r="I62" s="180">
        <f t="shared" si="14"/>
        <v>690</v>
      </c>
      <c r="J62" s="181">
        <f t="shared" si="15"/>
        <v>1.1888557693964403E-2</v>
      </c>
      <c r="K62" s="180">
        <f t="shared" si="11"/>
        <v>1423</v>
      </c>
    </row>
    <row r="63" spans="2:12" x14ac:dyDescent="0.2">
      <c r="B63" s="182" t="s">
        <v>345</v>
      </c>
      <c r="C63" s="180">
        <v>1034</v>
      </c>
      <c r="D63" s="180">
        <v>326</v>
      </c>
      <c r="E63" s="180">
        <f t="shared" si="12"/>
        <v>1360</v>
      </c>
      <c r="F63" s="181">
        <f t="shared" si="13"/>
        <v>3.4900431122972697E-2</v>
      </c>
      <c r="G63" s="180">
        <v>2010</v>
      </c>
      <c r="H63" s="180">
        <v>136</v>
      </c>
      <c r="I63" s="180">
        <f t="shared" si="14"/>
        <v>2146</v>
      </c>
      <c r="J63" s="181">
        <f t="shared" si="15"/>
        <v>3.6975137407605232E-2</v>
      </c>
      <c r="K63" s="180">
        <f t="shared" si="11"/>
        <v>3506</v>
      </c>
    </row>
    <row r="64" spans="2:12" x14ac:dyDescent="0.2">
      <c r="B64" s="182" t="s">
        <v>346</v>
      </c>
      <c r="C64" s="180">
        <v>402</v>
      </c>
      <c r="D64" s="180">
        <v>95</v>
      </c>
      <c r="E64" s="180">
        <f t="shared" si="12"/>
        <v>497</v>
      </c>
      <c r="F64" s="181">
        <f t="shared" si="13"/>
        <v>1.2754054608909875E-2</v>
      </c>
      <c r="G64" s="180">
        <v>334</v>
      </c>
      <c r="H64" s="180">
        <v>32</v>
      </c>
      <c r="I64" s="180">
        <f t="shared" si="14"/>
        <v>366</v>
      </c>
      <c r="J64" s="181">
        <f t="shared" si="15"/>
        <v>6.3061045159289444E-3</v>
      </c>
      <c r="K64" s="180">
        <f t="shared" si="11"/>
        <v>863</v>
      </c>
    </row>
    <row r="65" spans="2:11" x14ac:dyDescent="0.2">
      <c r="B65" s="182" t="s">
        <v>347</v>
      </c>
      <c r="C65" s="180">
        <v>1896</v>
      </c>
      <c r="D65" s="180">
        <v>716</v>
      </c>
      <c r="E65" s="180">
        <f t="shared" si="12"/>
        <v>2612</v>
      </c>
      <c r="F65" s="181">
        <f t="shared" si="13"/>
        <v>6.7029357421474034E-2</v>
      </c>
      <c r="G65" s="180">
        <v>2856</v>
      </c>
      <c r="H65" s="180">
        <v>287</v>
      </c>
      <c r="I65" s="180">
        <f t="shared" si="14"/>
        <v>3143</v>
      </c>
      <c r="J65" s="181">
        <f t="shared" si="15"/>
        <v>5.4153241785695826E-2</v>
      </c>
      <c r="K65" s="180">
        <f t="shared" si="11"/>
        <v>5755</v>
      </c>
    </row>
    <row r="66" spans="2:11" x14ac:dyDescent="0.2">
      <c r="B66" s="182" t="s">
        <v>348</v>
      </c>
      <c r="C66" s="180">
        <v>174</v>
      </c>
      <c r="D66" s="180">
        <v>61</v>
      </c>
      <c r="E66" s="180">
        <f t="shared" si="12"/>
        <v>235</v>
      </c>
      <c r="F66" s="181">
        <f t="shared" si="13"/>
        <v>6.0305892013960173E-3</v>
      </c>
      <c r="G66" s="180">
        <v>349</v>
      </c>
      <c r="H66" s="180">
        <v>22</v>
      </c>
      <c r="I66" s="180">
        <f t="shared" si="14"/>
        <v>371</v>
      </c>
      <c r="J66" s="181">
        <f t="shared" si="15"/>
        <v>6.3922534847257878E-3</v>
      </c>
      <c r="K66" s="180">
        <f t="shared" si="11"/>
        <v>606</v>
      </c>
    </row>
    <row r="67" spans="2:11" x14ac:dyDescent="0.2">
      <c r="B67" s="182" t="s">
        <v>349</v>
      </c>
      <c r="C67" s="180">
        <v>626</v>
      </c>
      <c r="D67" s="180">
        <v>137</v>
      </c>
      <c r="E67" s="180">
        <f t="shared" si="12"/>
        <v>763</v>
      </c>
      <c r="F67" s="181">
        <f t="shared" si="13"/>
        <v>1.9580168343256005E-2</v>
      </c>
      <c r="G67" s="180">
        <v>1040</v>
      </c>
      <c r="H67" s="180">
        <v>55</v>
      </c>
      <c r="I67" s="180">
        <f t="shared" si="14"/>
        <v>1095</v>
      </c>
      <c r="J67" s="181">
        <f t="shared" si="15"/>
        <v>1.8866624166508725E-2</v>
      </c>
      <c r="K67" s="180">
        <f t="shared" si="11"/>
        <v>1858</v>
      </c>
    </row>
    <row r="68" spans="2:11" x14ac:dyDescent="0.2">
      <c r="B68" s="182" t="s">
        <v>350</v>
      </c>
      <c r="C68" s="180">
        <v>575</v>
      </c>
      <c r="D68" s="180">
        <v>239</v>
      </c>
      <c r="E68" s="180">
        <f t="shared" si="12"/>
        <v>814</v>
      </c>
      <c r="F68" s="181">
        <f t="shared" si="13"/>
        <v>2.0888934510367482E-2</v>
      </c>
      <c r="G68" s="180">
        <v>521</v>
      </c>
      <c r="H68" s="180">
        <v>79</v>
      </c>
      <c r="I68" s="180">
        <f t="shared" si="14"/>
        <v>600</v>
      </c>
      <c r="J68" s="181">
        <f t="shared" si="15"/>
        <v>1.033787625562122E-2</v>
      </c>
      <c r="K68" s="180">
        <f t="shared" si="11"/>
        <v>1414</v>
      </c>
    </row>
    <row r="69" spans="2:11" x14ac:dyDescent="0.2">
      <c r="B69" s="182" t="s">
        <v>351</v>
      </c>
      <c r="C69" s="180">
        <v>464</v>
      </c>
      <c r="D69" s="180">
        <v>170</v>
      </c>
      <c r="E69" s="180">
        <f t="shared" si="12"/>
        <v>634</v>
      </c>
      <c r="F69" s="181">
        <f t="shared" si="13"/>
        <v>1.6269759802915212E-2</v>
      </c>
      <c r="G69" s="180">
        <v>507</v>
      </c>
      <c r="H69" s="180">
        <v>50</v>
      </c>
      <c r="I69" s="180">
        <f t="shared" si="14"/>
        <v>557</v>
      </c>
      <c r="J69" s="181">
        <f t="shared" si="15"/>
        <v>9.5969951239683656E-3</v>
      </c>
      <c r="K69" s="180">
        <f t="shared" si="11"/>
        <v>1191</v>
      </c>
    </row>
    <row r="70" spans="2:11" x14ac:dyDescent="0.2">
      <c r="B70" s="182" t="s">
        <v>352</v>
      </c>
      <c r="C70" s="180">
        <v>763</v>
      </c>
      <c r="D70" s="180">
        <v>285</v>
      </c>
      <c r="E70" s="180">
        <f t="shared" si="12"/>
        <v>1048</v>
      </c>
      <c r="F70" s="181">
        <f t="shared" si="13"/>
        <v>2.689386163005543E-2</v>
      </c>
      <c r="G70" s="180">
        <v>1489</v>
      </c>
      <c r="H70" s="180">
        <v>102</v>
      </c>
      <c r="I70" s="180">
        <f t="shared" si="14"/>
        <v>1591</v>
      </c>
      <c r="J70" s="181">
        <f t="shared" si="15"/>
        <v>2.7412601871155601E-2</v>
      </c>
      <c r="K70" s="180">
        <f t="shared" si="11"/>
        <v>2639</v>
      </c>
    </row>
    <row r="71" spans="2:11" x14ac:dyDescent="0.2">
      <c r="B71" s="182" t="s">
        <v>353</v>
      </c>
      <c r="C71" s="180">
        <v>467</v>
      </c>
      <c r="D71" s="180">
        <v>156</v>
      </c>
      <c r="E71" s="180">
        <f t="shared" si="12"/>
        <v>623</v>
      </c>
      <c r="F71" s="181">
        <f t="shared" si="13"/>
        <v>1.5987476904126462E-2</v>
      </c>
      <c r="G71" s="180">
        <v>457</v>
      </c>
      <c r="H71" s="180">
        <v>61</v>
      </c>
      <c r="I71" s="180">
        <f t="shared" si="14"/>
        <v>518</v>
      </c>
      <c r="J71" s="181">
        <f t="shared" si="15"/>
        <v>8.9250331673529863E-3</v>
      </c>
      <c r="K71" s="180">
        <f t="shared" si="11"/>
        <v>1141</v>
      </c>
    </row>
    <row r="72" spans="2:11" x14ac:dyDescent="0.2">
      <c r="B72" s="182" t="s">
        <v>354</v>
      </c>
      <c r="C72" s="180">
        <v>1344</v>
      </c>
      <c r="D72" s="180">
        <v>489</v>
      </c>
      <c r="E72" s="180">
        <f t="shared" si="12"/>
        <v>1833</v>
      </c>
      <c r="F72" s="181">
        <f t="shared" si="13"/>
        <v>4.7038595770888932E-2</v>
      </c>
      <c r="G72" s="180">
        <v>3610</v>
      </c>
      <c r="H72" s="180">
        <v>235</v>
      </c>
      <c r="I72" s="180">
        <f t="shared" si="14"/>
        <v>3845</v>
      </c>
      <c r="J72" s="181">
        <f t="shared" si="15"/>
        <v>6.6248557004772654E-2</v>
      </c>
      <c r="K72" s="180">
        <f t="shared" si="11"/>
        <v>5678</v>
      </c>
    </row>
    <row r="73" spans="2:11" x14ac:dyDescent="0.2">
      <c r="B73" s="182" t="s">
        <v>355</v>
      </c>
      <c r="C73" s="180">
        <v>689</v>
      </c>
      <c r="D73" s="180">
        <v>173</v>
      </c>
      <c r="E73" s="180">
        <f t="shared" si="12"/>
        <v>862</v>
      </c>
      <c r="F73" s="181">
        <f t="shared" si="13"/>
        <v>2.2120714432354752E-2</v>
      </c>
      <c r="G73" s="180">
        <v>1503</v>
      </c>
      <c r="H73" s="180">
        <v>59</v>
      </c>
      <c r="I73" s="180">
        <f t="shared" si="14"/>
        <v>1562</v>
      </c>
      <c r="J73" s="181">
        <f t="shared" si="15"/>
        <v>2.691293785213391E-2</v>
      </c>
      <c r="K73" s="180">
        <f t="shared" si="11"/>
        <v>2424</v>
      </c>
    </row>
    <row r="74" spans="2:11" x14ac:dyDescent="0.2">
      <c r="B74" s="182" t="s">
        <v>356</v>
      </c>
      <c r="C74" s="180">
        <v>233</v>
      </c>
      <c r="D74" s="180">
        <v>89</v>
      </c>
      <c r="E74" s="180">
        <f t="shared" si="12"/>
        <v>322</v>
      </c>
      <c r="F74" s="181">
        <f t="shared" si="13"/>
        <v>8.2631903099979476E-3</v>
      </c>
      <c r="G74" s="180">
        <v>505</v>
      </c>
      <c r="H74" s="180">
        <v>16</v>
      </c>
      <c r="I74" s="180">
        <f t="shared" si="14"/>
        <v>521</v>
      </c>
      <c r="J74" s="181">
        <f t="shared" si="15"/>
        <v>8.9767225486310932E-3</v>
      </c>
      <c r="K74" s="180">
        <f t="shared" si="11"/>
        <v>843</v>
      </c>
    </row>
    <row r="75" spans="2:11" x14ac:dyDescent="0.2">
      <c r="B75" s="182" t="s">
        <v>357</v>
      </c>
      <c r="C75" s="180">
        <v>282</v>
      </c>
      <c r="D75" s="180">
        <v>87</v>
      </c>
      <c r="E75" s="180">
        <f t="shared" si="12"/>
        <v>369</v>
      </c>
      <c r="F75" s="181">
        <f t="shared" si="13"/>
        <v>9.469308150277151E-3</v>
      </c>
      <c r="G75" s="180">
        <v>515</v>
      </c>
      <c r="H75" s="180">
        <v>26</v>
      </c>
      <c r="I75" s="180">
        <f t="shared" si="14"/>
        <v>541</v>
      </c>
      <c r="J75" s="181">
        <f t="shared" si="15"/>
        <v>9.3213184238184667E-3</v>
      </c>
      <c r="K75" s="180">
        <f t="shared" si="11"/>
        <v>910</v>
      </c>
    </row>
    <row r="76" spans="2:11" x14ac:dyDescent="0.2">
      <c r="B76" s="182" t="s">
        <v>358</v>
      </c>
      <c r="C76" s="180">
        <v>365</v>
      </c>
      <c r="D76" s="180">
        <v>158</v>
      </c>
      <c r="E76" s="180">
        <f t="shared" si="12"/>
        <v>523</v>
      </c>
      <c r="F76" s="181">
        <f t="shared" si="13"/>
        <v>1.3421268733319646E-2</v>
      </c>
      <c r="G76" s="180">
        <v>449</v>
      </c>
      <c r="H76" s="180">
        <v>45</v>
      </c>
      <c r="I76" s="180">
        <f t="shared" si="14"/>
        <v>494</v>
      </c>
      <c r="J76" s="181">
        <f t="shared" si="15"/>
        <v>8.511518117128138E-3</v>
      </c>
      <c r="K76" s="180">
        <f t="shared" si="11"/>
        <v>1017</v>
      </c>
    </row>
    <row r="77" spans="2:11" x14ac:dyDescent="0.2">
      <c r="B77" s="182" t="s">
        <v>359</v>
      </c>
      <c r="C77" s="180">
        <v>278</v>
      </c>
      <c r="D77" s="180">
        <v>116</v>
      </c>
      <c r="E77" s="180">
        <f t="shared" si="12"/>
        <v>394</v>
      </c>
      <c r="F77" s="181">
        <f t="shared" si="13"/>
        <v>1.0110860192978854E-2</v>
      </c>
      <c r="G77" s="180">
        <v>694</v>
      </c>
      <c r="H77" s="180">
        <v>58</v>
      </c>
      <c r="I77" s="180">
        <f t="shared" si="14"/>
        <v>752</v>
      </c>
      <c r="J77" s="181">
        <f t="shared" si="15"/>
        <v>1.2956804907045262E-2</v>
      </c>
      <c r="K77" s="180">
        <f t="shared" si="11"/>
        <v>1146</v>
      </c>
    </row>
    <row r="78" spans="2:11" x14ac:dyDescent="0.2">
      <c r="B78" s="182" t="s">
        <v>360</v>
      </c>
      <c r="C78" s="180">
        <v>1121</v>
      </c>
      <c r="D78" s="180">
        <v>404</v>
      </c>
      <c r="E78" s="180">
        <f t="shared" si="12"/>
        <v>1525</v>
      </c>
      <c r="F78" s="181">
        <f t="shared" si="13"/>
        <v>3.9134674604803944E-2</v>
      </c>
      <c r="G78" s="180">
        <v>2898</v>
      </c>
      <c r="H78" s="180">
        <v>136</v>
      </c>
      <c r="I78" s="180">
        <f t="shared" si="14"/>
        <v>3034</v>
      </c>
      <c r="J78" s="181">
        <f t="shared" si="15"/>
        <v>5.2275194265924634E-2</v>
      </c>
      <c r="K78" s="180">
        <f t="shared" si="11"/>
        <v>4559</v>
      </c>
    </row>
    <row r="79" spans="2:11" x14ac:dyDescent="0.2">
      <c r="B79" s="182" t="s">
        <v>361</v>
      </c>
      <c r="C79" s="180">
        <v>1270</v>
      </c>
      <c r="D79" s="180">
        <v>427</v>
      </c>
      <c r="E79" s="180">
        <f t="shared" si="12"/>
        <v>1697</v>
      </c>
      <c r="F79" s="181">
        <f t="shared" si="13"/>
        <v>4.3548552658591665E-2</v>
      </c>
      <c r="G79" s="180">
        <v>1825</v>
      </c>
      <c r="H79" s="180">
        <v>133</v>
      </c>
      <c r="I79" s="180">
        <f t="shared" si="14"/>
        <v>1958</v>
      </c>
      <c r="J79" s="181">
        <f t="shared" si="15"/>
        <v>3.3735936180843917E-2</v>
      </c>
      <c r="K79" s="180">
        <f t="shared" si="11"/>
        <v>3655</v>
      </c>
    </row>
    <row r="80" spans="2:11" x14ac:dyDescent="0.2">
      <c r="B80" s="182" t="s">
        <v>362</v>
      </c>
      <c r="C80" s="180">
        <v>607</v>
      </c>
      <c r="D80" s="180">
        <v>196</v>
      </c>
      <c r="E80" s="180">
        <f t="shared" si="12"/>
        <v>803</v>
      </c>
      <c r="F80" s="181">
        <f t="shared" si="13"/>
        <v>2.0606651611578732E-2</v>
      </c>
      <c r="G80" s="180">
        <v>1406</v>
      </c>
      <c r="H80" s="180">
        <v>86</v>
      </c>
      <c r="I80" s="180">
        <f t="shared" si="14"/>
        <v>1492</v>
      </c>
      <c r="J80" s="181">
        <f t="shared" si="15"/>
        <v>2.5706852288978101E-2</v>
      </c>
      <c r="K80" s="180">
        <f t="shared" si="11"/>
        <v>2295</v>
      </c>
    </row>
    <row r="81" spans="2:11" x14ac:dyDescent="0.2">
      <c r="B81" s="182" t="s">
        <v>363</v>
      </c>
      <c r="C81" s="180">
        <v>481</v>
      </c>
      <c r="D81" s="180">
        <v>213</v>
      </c>
      <c r="E81" s="180">
        <f t="shared" si="12"/>
        <v>694</v>
      </c>
      <c r="F81" s="181">
        <f t="shared" si="13"/>
        <v>1.7809484705399302E-2</v>
      </c>
      <c r="G81" s="180">
        <v>781</v>
      </c>
      <c r="H81" s="180">
        <v>55</v>
      </c>
      <c r="I81" s="180">
        <f t="shared" si="14"/>
        <v>836</v>
      </c>
      <c r="J81" s="181">
        <f t="shared" si="15"/>
        <v>1.4404107582832233E-2</v>
      </c>
      <c r="K81" s="180">
        <f t="shared" si="11"/>
        <v>1530</v>
      </c>
    </row>
    <row r="82" spans="2:11" x14ac:dyDescent="0.2">
      <c r="B82" s="182" t="s">
        <v>364</v>
      </c>
      <c r="C82" s="180">
        <v>383</v>
      </c>
      <c r="D82" s="180">
        <v>146</v>
      </c>
      <c r="E82" s="180">
        <f t="shared" si="12"/>
        <v>529</v>
      </c>
      <c r="F82" s="181">
        <f t="shared" si="13"/>
        <v>1.3575241223568056E-2</v>
      </c>
      <c r="G82" s="180">
        <v>406</v>
      </c>
      <c r="H82" s="180">
        <v>44</v>
      </c>
      <c r="I82" s="180">
        <f t="shared" si="14"/>
        <v>450</v>
      </c>
      <c r="J82" s="181">
        <f t="shared" si="15"/>
        <v>7.7534071917159152E-3</v>
      </c>
      <c r="K82" s="180">
        <f t="shared" si="11"/>
        <v>979</v>
      </c>
    </row>
    <row r="83" spans="2:11" x14ac:dyDescent="0.2">
      <c r="B83" s="182" t="s">
        <v>365</v>
      </c>
      <c r="C83" s="180">
        <v>761</v>
      </c>
      <c r="D83" s="180">
        <v>230</v>
      </c>
      <c r="E83" s="180">
        <f t="shared" si="12"/>
        <v>991</v>
      </c>
      <c r="F83" s="181">
        <f t="shared" si="13"/>
        <v>2.5431122972695546E-2</v>
      </c>
      <c r="G83" s="180">
        <v>1720</v>
      </c>
      <c r="H83" s="180">
        <v>115</v>
      </c>
      <c r="I83" s="180">
        <f t="shared" si="14"/>
        <v>1835</v>
      </c>
      <c r="J83" s="181">
        <f t="shared" si="15"/>
        <v>3.1616671548441562E-2</v>
      </c>
      <c r="K83" s="180">
        <f t="shared" si="11"/>
        <v>2826</v>
      </c>
    </row>
    <row r="84" spans="2:11" x14ac:dyDescent="0.2">
      <c r="B84" s="182" t="s">
        <v>64</v>
      </c>
      <c r="C84" s="180">
        <f t="shared" ref="C84:H84" si="16">SUM(C52:C83)</f>
        <v>29305</v>
      </c>
      <c r="D84" s="180">
        <f t="shared" si="16"/>
        <v>9663</v>
      </c>
      <c r="E84" s="182">
        <f t="shared" ref="E84" si="17">C84+D84</f>
        <v>38968</v>
      </c>
      <c r="F84" s="184">
        <f t="shared" ref="F84" si="18">E84/$E$84</f>
        <v>1</v>
      </c>
      <c r="G84" s="180">
        <f t="shared" si="16"/>
        <v>54405</v>
      </c>
      <c r="H84" s="180">
        <f t="shared" si="16"/>
        <v>3634</v>
      </c>
      <c r="I84" s="182">
        <f t="shared" ref="I84" si="19">H84+G84</f>
        <v>58039</v>
      </c>
      <c r="J84" s="184">
        <f t="shared" ref="J84" si="20">I84/$I$84</f>
        <v>1</v>
      </c>
      <c r="K84" s="182">
        <f t="shared" ref="K84:K85" si="21">E84+I84</f>
        <v>97007</v>
      </c>
    </row>
    <row r="85" spans="2:11" ht="24" x14ac:dyDescent="0.2">
      <c r="B85" s="194" t="s">
        <v>82</v>
      </c>
      <c r="C85" s="195">
        <f>+C84/$K$84</f>
        <v>0.30209160163699528</v>
      </c>
      <c r="D85" s="195">
        <f>+D84/$K$84</f>
        <v>9.9611368251775648E-2</v>
      </c>
      <c r="E85" s="196">
        <f>C85+D85</f>
        <v>0.40170296988877091</v>
      </c>
      <c r="F85" s="196"/>
      <c r="G85" s="196">
        <f>+G84/$K$84</f>
        <v>0.56083581597204324</v>
      </c>
      <c r="H85" s="196">
        <f>+H84/$K$84</f>
        <v>3.7461214139185829E-2</v>
      </c>
      <c r="I85" s="196">
        <f>G85+H85</f>
        <v>0.59829703011122903</v>
      </c>
      <c r="J85" s="196"/>
      <c r="K85" s="196">
        <f t="shared" si="21"/>
        <v>1</v>
      </c>
    </row>
    <row r="86" spans="2:11" x14ac:dyDescent="0.2">
      <c r="B86" s="187" t="s">
        <v>147</v>
      </c>
    </row>
    <row r="87" spans="2:11" x14ac:dyDescent="0.2">
      <c r="B87" s="187" t="s">
        <v>148</v>
      </c>
    </row>
  </sheetData>
  <mergeCells count="10">
    <mergeCell ref="B6:K6"/>
    <mergeCell ref="B5:K5"/>
    <mergeCell ref="B47:K47"/>
    <mergeCell ref="B46:K46"/>
    <mergeCell ref="B49:K49"/>
    <mergeCell ref="B50:B51"/>
    <mergeCell ref="C50:K5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P47"/>
  <sheetViews>
    <sheetView showGridLines="0" zoomScaleNormal="100" workbookViewId="0"/>
  </sheetViews>
  <sheetFormatPr baseColWidth="10" defaultRowHeight="12" x14ac:dyDescent="0.2"/>
  <cols>
    <col min="1" max="1" width="6" style="188" customWidth="1"/>
    <col min="2" max="2" width="18.140625" style="188" customWidth="1"/>
    <col min="3" max="4" width="8.42578125" style="188" bestFit="1" customWidth="1"/>
    <col min="5" max="6" width="8.42578125" style="188" customWidth="1"/>
    <col min="7" max="7" width="9.140625" style="188" bestFit="1" customWidth="1"/>
    <col min="8" max="8" width="8.28515625" style="188" bestFit="1" customWidth="1"/>
    <col min="9" max="11" width="8.28515625" style="188" customWidth="1"/>
    <col min="12" max="12" width="8.42578125" style="188" customWidth="1"/>
    <col min="13" max="251" width="11.42578125" style="188"/>
    <col min="252" max="252" width="18.140625" style="188" customWidth="1"/>
    <col min="253" max="254" width="8.42578125" style="188" bestFit="1" customWidth="1"/>
    <col min="255" max="256" width="8.42578125" style="188" customWidth="1"/>
    <col min="257" max="257" width="9.140625" style="188" bestFit="1" customWidth="1"/>
    <col min="258" max="258" width="8.28515625" style="188" bestFit="1" customWidth="1"/>
    <col min="259" max="261" width="8.28515625" style="188" customWidth="1"/>
    <col min="262" max="267" width="0" style="188" hidden="1" customWidth="1"/>
    <col min="268" max="268" width="8.42578125" style="188" customWidth="1"/>
    <col min="269" max="507" width="11.42578125" style="188"/>
    <col min="508" max="508" width="18.140625" style="188" customWidth="1"/>
    <col min="509" max="510" width="8.42578125" style="188" bestFit="1" customWidth="1"/>
    <col min="511" max="512" width="8.42578125" style="188" customWidth="1"/>
    <col min="513" max="513" width="9.140625" style="188" bestFit="1" customWidth="1"/>
    <col min="514" max="514" width="8.28515625" style="188" bestFit="1" customWidth="1"/>
    <col min="515" max="517" width="8.28515625" style="188" customWidth="1"/>
    <col min="518" max="523" width="0" style="188" hidden="1" customWidth="1"/>
    <col min="524" max="524" width="8.42578125" style="188" customWidth="1"/>
    <col min="525" max="763" width="11.42578125" style="188"/>
    <col min="764" max="764" width="18.140625" style="188" customWidth="1"/>
    <col min="765" max="766" width="8.42578125" style="188" bestFit="1" customWidth="1"/>
    <col min="767" max="768" width="8.42578125" style="188" customWidth="1"/>
    <col min="769" max="769" width="9.140625" style="188" bestFit="1" customWidth="1"/>
    <col min="770" max="770" width="8.28515625" style="188" bestFit="1" customWidth="1"/>
    <col min="771" max="773" width="8.28515625" style="188" customWidth="1"/>
    <col min="774" max="779" width="0" style="188" hidden="1" customWidth="1"/>
    <col min="780" max="780" width="8.42578125" style="188" customWidth="1"/>
    <col min="781" max="1019" width="11.42578125" style="188"/>
    <col min="1020" max="1020" width="18.140625" style="188" customWidth="1"/>
    <col min="1021" max="1022" width="8.42578125" style="188" bestFit="1" customWidth="1"/>
    <col min="1023" max="1024" width="8.42578125" style="188" customWidth="1"/>
    <col min="1025" max="1025" width="9.140625" style="188" bestFit="1" customWidth="1"/>
    <col min="1026" max="1026" width="8.28515625" style="188" bestFit="1" customWidth="1"/>
    <col min="1027" max="1029" width="8.28515625" style="188" customWidth="1"/>
    <col min="1030" max="1035" width="0" style="188" hidden="1" customWidth="1"/>
    <col min="1036" max="1036" width="8.42578125" style="188" customWidth="1"/>
    <col min="1037" max="1275" width="11.42578125" style="188"/>
    <col min="1276" max="1276" width="18.140625" style="188" customWidth="1"/>
    <col min="1277" max="1278" width="8.42578125" style="188" bestFit="1" customWidth="1"/>
    <col min="1279" max="1280" width="8.42578125" style="188" customWidth="1"/>
    <col min="1281" max="1281" width="9.140625" style="188" bestFit="1" customWidth="1"/>
    <col min="1282" max="1282" width="8.28515625" style="188" bestFit="1" customWidth="1"/>
    <col min="1283" max="1285" width="8.28515625" style="188" customWidth="1"/>
    <col min="1286" max="1291" width="0" style="188" hidden="1" customWidth="1"/>
    <col min="1292" max="1292" width="8.42578125" style="188" customWidth="1"/>
    <col min="1293" max="1531" width="11.42578125" style="188"/>
    <col min="1532" max="1532" width="18.140625" style="188" customWidth="1"/>
    <col min="1533" max="1534" width="8.42578125" style="188" bestFit="1" customWidth="1"/>
    <col min="1535" max="1536" width="8.42578125" style="188" customWidth="1"/>
    <col min="1537" max="1537" width="9.140625" style="188" bestFit="1" customWidth="1"/>
    <col min="1538" max="1538" width="8.28515625" style="188" bestFit="1" customWidth="1"/>
    <col min="1539" max="1541" width="8.28515625" style="188" customWidth="1"/>
    <col min="1542" max="1547" width="0" style="188" hidden="1" customWidth="1"/>
    <col min="1548" max="1548" width="8.42578125" style="188" customWidth="1"/>
    <col min="1549" max="1787" width="11.42578125" style="188"/>
    <col min="1788" max="1788" width="18.140625" style="188" customWidth="1"/>
    <col min="1789" max="1790" width="8.42578125" style="188" bestFit="1" customWidth="1"/>
    <col min="1791" max="1792" width="8.42578125" style="188" customWidth="1"/>
    <col min="1793" max="1793" width="9.140625" style="188" bestFit="1" customWidth="1"/>
    <col min="1794" max="1794" width="8.28515625" style="188" bestFit="1" customWidth="1"/>
    <col min="1795" max="1797" width="8.28515625" style="188" customWidth="1"/>
    <col min="1798" max="1803" width="0" style="188" hidden="1" customWidth="1"/>
    <col min="1804" max="1804" width="8.42578125" style="188" customWidth="1"/>
    <col min="1805" max="2043" width="11.42578125" style="188"/>
    <col min="2044" max="2044" width="18.140625" style="188" customWidth="1"/>
    <col min="2045" max="2046" width="8.42578125" style="188" bestFit="1" customWidth="1"/>
    <col min="2047" max="2048" width="8.42578125" style="188" customWidth="1"/>
    <col min="2049" max="2049" width="9.140625" style="188" bestFit="1" customWidth="1"/>
    <col min="2050" max="2050" width="8.28515625" style="188" bestFit="1" customWidth="1"/>
    <col min="2051" max="2053" width="8.28515625" style="188" customWidth="1"/>
    <col min="2054" max="2059" width="0" style="188" hidden="1" customWidth="1"/>
    <col min="2060" max="2060" width="8.42578125" style="188" customWidth="1"/>
    <col min="2061" max="2299" width="11.42578125" style="188"/>
    <col min="2300" max="2300" width="18.140625" style="188" customWidth="1"/>
    <col min="2301" max="2302" width="8.42578125" style="188" bestFit="1" customWidth="1"/>
    <col min="2303" max="2304" width="8.42578125" style="188" customWidth="1"/>
    <col min="2305" max="2305" width="9.140625" style="188" bestFit="1" customWidth="1"/>
    <col min="2306" max="2306" width="8.28515625" style="188" bestFit="1" customWidth="1"/>
    <col min="2307" max="2309" width="8.28515625" style="188" customWidth="1"/>
    <col min="2310" max="2315" width="0" style="188" hidden="1" customWidth="1"/>
    <col min="2316" max="2316" width="8.42578125" style="188" customWidth="1"/>
    <col min="2317" max="2555" width="11.42578125" style="188"/>
    <col min="2556" max="2556" width="18.140625" style="188" customWidth="1"/>
    <col min="2557" max="2558" width="8.42578125" style="188" bestFit="1" customWidth="1"/>
    <col min="2559" max="2560" width="8.42578125" style="188" customWidth="1"/>
    <col min="2561" max="2561" width="9.140625" style="188" bestFit="1" customWidth="1"/>
    <col min="2562" max="2562" width="8.28515625" style="188" bestFit="1" customWidth="1"/>
    <col min="2563" max="2565" width="8.28515625" style="188" customWidth="1"/>
    <col min="2566" max="2571" width="0" style="188" hidden="1" customWidth="1"/>
    <col min="2572" max="2572" width="8.42578125" style="188" customWidth="1"/>
    <col min="2573" max="2811" width="11.42578125" style="188"/>
    <col min="2812" max="2812" width="18.140625" style="188" customWidth="1"/>
    <col min="2813" max="2814" width="8.42578125" style="188" bestFit="1" customWidth="1"/>
    <col min="2815" max="2816" width="8.42578125" style="188" customWidth="1"/>
    <col min="2817" max="2817" width="9.140625" style="188" bestFit="1" customWidth="1"/>
    <col min="2818" max="2818" width="8.28515625" style="188" bestFit="1" customWidth="1"/>
    <col min="2819" max="2821" width="8.28515625" style="188" customWidth="1"/>
    <col min="2822" max="2827" width="0" style="188" hidden="1" customWidth="1"/>
    <col min="2828" max="2828" width="8.42578125" style="188" customWidth="1"/>
    <col min="2829" max="3067" width="11.42578125" style="188"/>
    <col min="3068" max="3068" width="18.140625" style="188" customWidth="1"/>
    <col min="3069" max="3070" width="8.42578125" style="188" bestFit="1" customWidth="1"/>
    <col min="3071" max="3072" width="8.42578125" style="188" customWidth="1"/>
    <col min="3073" max="3073" width="9.140625" style="188" bestFit="1" customWidth="1"/>
    <col min="3074" max="3074" width="8.28515625" style="188" bestFit="1" customWidth="1"/>
    <col min="3075" max="3077" width="8.28515625" style="188" customWidth="1"/>
    <col min="3078" max="3083" width="0" style="188" hidden="1" customWidth="1"/>
    <col min="3084" max="3084" width="8.42578125" style="188" customWidth="1"/>
    <col min="3085" max="3323" width="11.42578125" style="188"/>
    <col min="3324" max="3324" width="18.140625" style="188" customWidth="1"/>
    <col min="3325" max="3326" width="8.42578125" style="188" bestFit="1" customWidth="1"/>
    <col min="3327" max="3328" width="8.42578125" style="188" customWidth="1"/>
    <col min="3329" max="3329" width="9.140625" style="188" bestFit="1" customWidth="1"/>
    <col min="3330" max="3330" width="8.28515625" style="188" bestFit="1" customWidth="1"/>
    <col min="3331" max="3333" width="8.28515625" style="188" customWidth="1"/>
    <col min="3334" max="3339" width="0" style="188" hidden="1" customWidth="1"/>
    <col min="3340" max="3340" width="8.42578125" style="188" customWidth="1"/>
    <col min="3341" max="3579" width="11.42578125" style="188"/>
    <col min="3580" max="3580" width="18.140625" style="188" customWidth="1"/>
    <col min="3581" max="3582" width="8.42578125" style="188" bestFit="1" customWidth="1"/>
    <col min="3583" max="3584" width="8.42578125" style="188" customWidth="1"/>
    <col min="3585" max="3585" width="9.140625" style="188" bestFit="1" customWidth="1"/>
    <col min="3586" max="3586" width="8.28515625" style="188" bestFit="1" customWidth="1"/>
    <col min="3587" max="3589" width="8.28515625" style="188" customWidth="1"/>
    <col min="3590" max="3595" width="0" style="188" hidden="1" customWidth="1"/>
    <col min="3596" max="3596" width="8.42578125" style="188" customWidth="1"/>
    <col min="3597" max="3835" width="11.42578125" style="188"/>
    <col min="3836" max="3836" width="18.140625" style="188" customWidth="1"/>
    <col min="3837" max="3838" width="8.42578125" style="188" bestFit="1" customWidth="1"/>
    <col min="3839" max="3840" width="8.42578125" style="188" customWidth="1"/>
    <col min="3841" max="3841" width="9.140625" style="188" bestFit="1" customWidth="1"/>
    <col min="3842" max="3842" width="8.28515625" style="188" bestFit="1" customWidth="1"/>
    <col min="3843" max="3845" width="8.28515625" style="188" customWidth="1"/>
    <col min="3846" max="3851" width="0" style="188" hidden="1" customWidth="1"/>
    <col min="3852" max="3852" width="8.42578125" style="188" customWidth="1"/>
    <col min="3853" max="4091" width="11.42578125" style="188"/>
    <col min="4092" max="4092" width="18.140625" style="188" customWidth="1"/>
    <col min="4093" max="4094" width="8.42578125" style="188" bestFit="1" customWidth="1"/>
    <col min="4095" max="4096" width="8.42578125" style="188" customWidth="1"/>
    <col min="4097" max="4097" width="9.140625" style="188" bestFit="1" customWidth="1"/>
    <col min="4098" max="4098" width="8.28515625" style="188" bestFit="1" customWidth="1"/>
    <col min="4099" max="4101" width="8.28515625" style="188" customWidth="1"/>
    <col min="4102" max="4107" width="0" style="188" hidden="1" customWidth="1"/>
    <col min="4108" max="4108" width="8.42578125" style="188" customWidth="1"/>
    <col min="4109" max="4347" width="11.42578125" style="188"/>
    <col min="4348" max="4348" width="18.140625" style="188" customWidth="1"/>
    <col min="4349" max="4350" width="8.42578125" style="188" bestFit="1" customWidth="1"/>
    <col min="4351" max="4352" width="8.42578125" style="188" customWidth="1"/>
    <col min="4353" max="4353" width="9.140625" style="188" bestFit="1" customWidth="1"/>
    <col min="4354" max="4354" width="8.28515625" style="188" bestFit="1" customWidth="1"/>
    <col min="4355" max="4357" width="8.28515625" style="188" customWidth="1"/>
    <col min="4358" max="4363" width="0" style="188" hidden="1" customWidth="1"/>
    <col min="4364" max="4364" width="8.42578125" style="188" customWidth="1"/>
    <col min="4365" max="4603" width="11.42578125" style="188"/>
    <col min="4604" max="4604" width="18.140625" style="188" customWidth="1"/>
    <col min="4605" max="4606" width="8.42578125" style="188" bestFit="1" customWidth="1"/>
    <col min="4607" max="4608" width="8.42578125" style="188" customWidth="1"/>
    <col min="4609" max="4609" width="9.140625" style="188" bestFit="1" customWidth="1"/>
    <col min="4610" max="4610" width="8.28515625" style="188" bestFit="1" customWidth="1"/>
    <col min="4611" max="4613" width="8.28515625" style="188" customWidth="1"/>
    <col min="4614" max="4619" width="0" style="188" hidden="1" customWidth="1"/>
    <col min="4620" max="4620" width="8.42578125" style="188" customWidth="1"/>
    <col min="4621" max="4859" width="11.42578125" style="188"/>
    <col min="4860" max="4860" width="18.140625" style="188" customWidth="1"/>
    <col min="4861" max="4862" width="8.42578125" style="188" bestFit="1" customWidth="1"/>
    <col min="4863" max="4864" width="8.42578125" style="188" customWidth="1"/>
    <col min="4865" max="4865" width="9.140625" style="188" bestFit="1" customWidth="1"/>
    <col min="4866" max="4866" width="8.28515625" style="188" bestFit="1" customWidth="1"/>
    <col min="4867" max="4869" width="8.28515625" style="188" customWidth="1"/>
    <col min="4870" max="4875" width="0" style="188" hidden="1" customWidth="1"/>
    <col min="4876" max="4876" width="8.42578125" style="188" customWidth="1"/>
    <col min="4877" max="5115" width="11.42578125" style="188"/>
    <col min="5116" max="5116" width="18.140625" style="188" customWidth="1"/>
    <col min="5117" max="5118" width="8.42578125" style="188" bestFit="1" customWidth="1"/>
    <col min="5119" max="5120" width="8.42578125" style="188" customWidth="1"/>
    <col min="5121" max="5121" width="9.140625" style="188" bestFit="1" customWidth="1"/>
    <col min="5122" max="5122" width="8.28515625" style="188" bestFit="1" customWidth="1"/>
    <col min="5123" max="5125" width="8.28515625" style="188" customWidth="1"/>
    <col min="5126" max="5131" width="0" style="188" hidden="1" customWidth="1"/>
    <col min="5132" max="5132" width="8.42578125" style="188" customWidth="1"/>
    <col min="5133" max="5371" width="11.42578125" style="188"/>
    <col min="5372" max="5372" width="18.140625" style="188" customWidth="1"/>
    <col min="5373" max="5374" width="8.42578125" style="188" bestFit="1" customWidth="1"/>
    <col min="5375" max="5376" width="8.42578125" style="188" customWidth="1"/>
    <col min="5377" max="5377" width="9.140625" style="188" bestFit="1" customWidth="1"/>
    <col min="5378" max="5378" width="8.28515625" style="188" bestFit="1" customWidth="1"/>
    <col min="5379" max="5381" width="8.28515625" style="188" customWidth="1"/>
    <col min="5382" max="5387" width="0" style="188" hidden="1" customWidth="1"/>
    <col min="5388" max="5388" width="8.42578125" style="188" customWidth="1"/>
    <col min="5389" max="5627" width="11.42578125" style="188"/>
    <col min="5628" max="5628" width="18.140625" style="188" customWidth="1"/>
    <col min="5629" max="5630" width="8.42578125" style="188" bestFit="1" customWidth="1"/>
    <col min="5631" max="5632" width="8.42578125" style="188" customWidth="1"/>
    <col min="5633" max="5633" width="9.140625" style="188" bestFit="1" customWidth="1"/>
    <col min="5634" max="5634" width="8.28515625" style="188" bestFit="1" customWidth="1"/>
    <col min="5635" max="5637" width="8.28515625" style="188" customWidth="1"/>
    <col min="5638" max="5643" width="0" style="188" hidden="1" customWidth="1"/>
    <col min="5644" max="5644" width="8.42578125" style="188" customWidth="1"/>
    <col min="5645" max="5883" width="11.42578125" style="188"/>
    <col min="5884" max="5884" width="18.140625" style="188" customWidth="1"/>
    <col min="5885" max="5886" width="8.42578125" style="188" bestFit="1" customWidth="1"/>
    <col min="5887" max="5888" width="8.42578125" style="188" customWidth="1"/>
    <col min="5889" max="5889" width="9.140625" style="188" bestFit="1" customWidth="1"/>
    <col min="5890" max="5890" width="8.28515625" style="188" bestFit="1" customWidth="1"/>
    <col min="5891" max="5893" width="8.28515625" style="188" customWidth="1"/>
    <col min="5894" max="5899" width="0" style="188" hidden="1" customWidth="1"/>
    <col min="5900" max="5900" width="8.42578125" style="188" customWidth="1"/>
    <col min="5901" max="6139" width="11.42578125" style="188"/>
    <col min="6140" max="6140" width="18.140625" style="188" customWidth="1"/>
    <col min="6141" max="6142" width="8.42578125" style="188" bestFit="1" customWidth="1"/>
    <col min="6143" max="6144" width="8.42578125" style="188" customWidth="1"/>
    <col min="6145" max="6145" width="9.140625" style="188" bestFit="1" customWidth="1"/>
    <col min="6146" max="6146" width="8.28515625" style="188" bestFit="1" customWidth="1"/>
    <col min="6147" max="6149" width="8.28515625" style="188" customWidth="1"/>
    <col min="6150" max="6155" width="0" style="188" hidden="1" customWidth="1"/>
    <col min="6156" max="6156" width="8.42578125" style="188" customWidth="1"/>
    <col min="6157" max="6395" width="11.42578125" style="188"/>
    <col min="6396" max="6396" width="18.140625" style="188" customWidth="1"/>
    <col min="6397" max="6398" width="8.42578125" style="188" bestFit="1" customWidth="1"/>
    <col min="6399" max="6400" width="8.42578125" style="188" customWidth="1"/>
    <col min="6401" max="6401" width="9.140625" style="188" bestFit="1" customWidth="1"/>
    <col min="6402" max="6402" width="8.28515625" style="188" bestFit="1" customWidth="1"/>
    <col min="6403" max="6405" width="8.28515625" style="188" customWidth="1"/>
    <col min="6406" max="6411" width="0" style="188" hidden="1" customWidth="1"/>
    <col min="6412" max="6412" width="8.42578125" style="188" customWidth="1"/>
    <col min="6413" max="6651" width="11.42578125" style="188"/>
    <col min="6652" max="6652" width="18.140625" style="188" customWidth="1"/>
    <col min="6653" max="6654" width="8.42578125" style="188" bestFit="1" customWidth="1"/>
    <col min="6655" max="6656" width="8.42578125" style="188" customWidth="1"/>
    <col min="6657" max="6657" width="9.140625" style="188" bestFit="1" customWidth="1"/>
    <col min="6658" max="6658" width="8.28515625" style="188" bestFit="1" customWidth="1"/>
    <col min="6659" max="6661" width="8.28515625" style="188" customWidth="1"/>
    <col min="6662" max="6667" width="0" style="188" hidden="1" customWidth="1"/>
    <col min="6668" max="6668" width="8.42578125" style="188" customWidth="1"/>
    <col min="6669" max="6907" width="11.42578125" style="188"/>
    <col min="6908" max="6908" width="18.140625" style="188" customWidth="1"/>
    <col min="6909" max="6910" width="8.42578125" style="188" bestFit="1" customWidth="1"/>
    <col min="6911" max="6912" width="8.42578125" style="188" customWidth="1"/>
    <col min="6913" max="6913" width="9.140625" style="188" bestFit="1" customWidth="1"/>
    <col min="6914" max="6914" width="8.28515625" style="188" bestFit="1" customWidth="1"/>
    <col min="6915" max="6917" width="8.28515625" style="188" customWidth="1"/>
    <col min="6918" max="6923" width="0" style="188" hidden="1" customWidth="1"/>
    <col min="6924" max="6924" width="8.42578125" style="188" customWidth="1"/>
    <col min="6925" max="7163" width="11.42578125" style="188"/>
    <col min="7164" max="7164" width="18.140625" style="188" customWidth="1"/>
    <col min="7165" max="7166" width="8.42578125" style="188" bestFit="1" customWidth="1"/>
    <col min="7167" max="7168" width="8.42578125" style="188" customWidth="1"/>
    <col min="7169" max="7169" width="9.140625" style="188" bestFit="1" customWidth="1"/>
    <col min="7170" max="7170" width="8.28515625" style="188" bestFit="1" customWidth="1"/>
    <col min="7171" max="7173" width="8.28515625" style="188" customWidth="1"/>
    <col min="7174" max="7179" width="0" style="188" hidden="1" customWidth="1"/>
    <col min="7180" max="7180" width="8.42578125" style="188" customWidth="1"/>
    <col min="7181" max="7419" width="11.42578125" style="188"/>
    <col min="7420" max="7420" width="18.140625" style="188" customWidth="1"/>
    <col min="7421" max="7422" width="8.42578125" style="188" bestFit="1" customWidth="1"/>
    <col min="7423" max="7424" width="8.42578125" style="188" customWidth="1"/>
    <col min="7425" max="7425" width="9.140625" style="188" bestFit="1" customWidth="1"/>
    <col min="7426" max="7426" width="8.28515625" style="188" bestFit="1" customWidth="1"/>
    <col min="7427" max="7429" width="8.28515625" style="188" customWidth="1"/>
    <col min="7430" max="7435" width="0" style="188" hidden="1" customWidth="1"/>
    <col min="7436" max="7436" width="8.42578125" style="188" customWidth="1"/>
    <col min="7437" max="7675" width="11.42578125" style="188"/>
    <col min="7676" max="7676" width="18.140625" style="188" customWidth="1"/>
    <col min="7677" max="7678" width="8.42578125" style="188" bestFit="1" customWidth="1"/>
    <col min="7679" max="7680" width="8.42578125" style="188" customWidth="1"/>
    <col min="7681" max="7681" width="9.140625" style="188" bestFit="1" customWidth="1"/>
    <col min="7682" max="7682" width="8.28515625" style="188" bestFit="1" customWidth="1"/>
    <col min="7683" max="7685" width="8.28515625" style="188" customWidth="1"/>
    <col min="7686" max="7691" width="0" style="188" hidden="1" customWidth="1"/>
    <col min="7692" max="7692" width="8.42578125" style="188" customWidth="1"/>
    <col min="7693" max="7931" width="11.42578125" style="188"/>
    <col min="7932" max="7932" width="18.140625" style="188" customWidth="1"/>
    <col min="7933" max="7934" width="8.42578125" style="188" bestFit="1" customWidth="1"/>
    <col min="7935" max="7936" width="8.42578125" style="188" customWidth="1"/>
    <col min="7937" max="7937" width="9.140625" style="188" bestFit="1" customWidth="1"/>
    <col min="7938" max="7938" width="8.28515625" style="188" bestFit="1" customWidth="1"/>
    <col min="7939" max="7941" width="8.28515625" style="188" customWidth="1"/>
    <col min="7942" max="7947" width="0" style="188" hidden="1" customWidth="1"/>
    <col min="7948" max="7948" width="8.42578125" style="188" customWidth="1"/>
    <col min="7949" max="8187" width="11.42578125" style="188"/>
    <col min="8188" max="8188" width="18.140625" style="188" customWidth="1"/>
    <col min="8189" max="8190" width="8.42578125" style="188" bestFit="1" customWidth="1"/>
    <col min="8191" max="8192" width="8.42578125" style="188" customWidth="1"/>
    <col min="8193" max="8193" width="9.140625" style="188" bestFit="1" customWidth="1"/>
    <col min="8194" max="8194" width="8.28515625" style="188" bestFit="1" customWidth="1"/>
    <col min="8195" max="8197" width="8.28515625" style="188" customWidth="1"/>
    <col min="8198" max="8203" width="0" style="188" hidden="1" customWidth="1"/>
    <col min="8204" max="8204" width="8.42578125" style="188" customWidth="1"/>
    <col min="8205" max="8443" width="11.42578125" style="188"/>
    <col min="8444" max="8444" width="18.140625" style="188" customWidth="1"/>
    <col min="8445" max="8446" width="8.42578125" style="188" bestFit="1" customWidth="1"/>
    <col min="8447" max="8448" width="8.42578125" style="188" customWidth="1"/>
    <col min="8449" max="8449" width="9.140625" style="188" bestFit="1" customWidth="1"/>
    <col min="8450" max="8450" width="8.28515625" style="188" bestFit="1" customWidth="1"/>
    <col min="8451" max="8453" width="8.28515625" style="188" customWidth="1"/>
    <col min="8454" max="8459" width="0" style="188" hidden="1" customWidth="1"/>
    <col min="8460" max="8460" width="8.42578125" style="188" customWidth="1"/>
    <col min="8461" max="8699" width="11.42578125" style="188"/>
    <col min="8700" max="8700" width="18.140625" style="188" customWidth="1"/>
    <col min="8701" max="8702" width="8.42578125" style="188" bestFit="1" customWidth="1"/>
    <col min="8703" max="8704" width="8.42578125" style="188" customWidth="1"/>
    <col min="8705" max="8705" width="9.140625" style="188" bestFit="1" customWidth="1"/>
    <col min="8706" max="8706" width="8.28515625" style="188" bestFit="1" customWidth="1"/>
    <col min="8707" max="8709" width="8.28515625" style="188" customWidth="1"/>
    <col min="8710" max="8715" width="0" style="188" hidden="1" customWidth="1"/>
    <col min="8716" max="8716" width="8.42578125" style="188" customWidth="1"/>
    <col min="8717" max="8955" width="11.42578125" style="188"/>
    <col min="8956" max="8956" width="18.140625" style="188" customWidth="1"/>
    <col min="8957" max="8958" width="8.42578125" style="188" bestFit="1" customWidth="1"/>
    <col min="8959" max="8960" width="8.42578125" style="188" customWidth="1"/>
    <col min="8961" max="8961" width="9.140625" style="188" bestFit="1" customWidth="1"/>
    <col min="8962" max="8962" width="8.28515625" style="188" bestFit="1" customWidth="1"/>
    <col min="8963" max="8965" width="8.28515625" style="188" customWidth="1"/>
    <col min="8966" max="8971" width="0" style="188" hidden="1" customWidth="1"/>
    <col min="8972" max="8972" width="8.42578125" style="188" customWidth="1"/>
    <col min="8973" max="9211" width="11.42578125" style="188"/>
    <col min="9212" max="9212" width="18.140625" style="188" customWidth="1"/>
    <col min="9213" max="9214" width="8.42578125" style="188" bestFit="1" customWidth="1"/>
    <col min="9215" max="9216" width="8.42578125" style="188" customWidth="1"/>
    <col min="9217" max="9217" width="9.140625" style="188" bestFit="1" customWidth="1"/>
    <col min="9218" max="9218" width="8.28515625" style="188" bestFit="1" customWidth="1"/>
    <col min="9219" max="9221" width="8.28515625" style="188" customWidth="1"/>
    <col min="9222" max="9227" width="0" style="188" hidden="1" customWidth="1"/>
    <col min="9228" max="9228" width="8.42578125" style="188" customWidth="1"/>
    <col min="9229" max="9467" width="11.42578125" style="188"/>
    <col min="9468" max="9468" width="18.140625" style="188" customWidth="1"/>
    <col min="9469" max="9470" width="8.42578125" style="188" bestFit="1" customWidth="1"/>
    <col min="9471" max="9472" width="8.42578125" style="188" customWidth="1"/>
    <col min="9473" max="9473" width="9.140625" style="188" bestFit="1" customWidth="1"/>
    <col min="9474" max="9474" width="8.28515625" style="188" bestFit="1" customWidth="1"/>
    <col min="9475" max="9477" width="8.28515625" style="188" customWidth="1"/>
    <col min="9478" max="9483" width="0" style="188" hidden="1" customWidth="1"/>
    <col min="9484" max="9484" width="8.42578125" style="188" customWidth="1"/>
    <col min="9485" max="9723" width="11.42578125" style="188"/>
    <col min="9724" max="9724" width="18.140625" style="188" customWidth="1"/>
    <col min="9725" max="9726" width="8.42578125" style="188" bestFit="1" customWidth="1"/>
    <col min="9727" max="9728" width="8.42578125" style="188" customWidth="1"/>
    <col min="9729" max="9729" width="9.140625" style="188" bestFit="1" customWidth="1"/>
    <col min="9730" max="9730" width="8.28515625" style="188" bestFit="1" customWidth="1"/>
    <col min="9731" max="9733" width="8.28515625" style="188" customWidth="1"/>
    <col min="9734" max="9739" width="0" style="188" hidden="1" customWidth="1"/>
    <col min="9740" max="9740" width="8.42578125" style="188" customWidth="1"/>
    <col min="9741" max="9979" width="11.42578125" style="188"/>
    <col min="9980" max="9980" width="18.140625" style="188" customWidth="1"/>
    <col min="9981" max="9982" width="8.42578125" style="188" bestFit="1" customWidth="1"/>
    <col min="9983" max="9984" width="8.42578125" style="188" customWidth="1"/>
    <col min="9985" max="9985" width="9.140625" style="188" bestFit="1" customWidth="1"/>
    <col min="9986" max="9986" width="8.28515625" style="188" bestFit="1" customWidth="1"/>
    <col min="9987" max="9989" width="8.28515625" style="188" customWidth="1"/>
    <col min="9990" max="9995" width="0" style="188" hidden="1" customWidth="1"/>
    <col min="9996" max="9996" width="8.42578125" style="188" customWidth="1"/>
    <col min="9997" max="10235" width="11.42578125" style="188"/>
    <col min="10236" max="10236" width="18.140625" style="188" customWidth="1"/>
    <col min="10237" max="10238" width="8.42578125" style="188" bestFit="1" customWidth="1"/>
    <col min="10239" max="10240" width="8.42578125" style="188" customWidth="1"/>
    <col min="10241" max="10241" width="9.140625" style="188" bestFit="1" customWidth="1"/>
    <col min="10242" max="10242" width="8.28515625" style="188" bestFit="1" customWidth="1"/>
    <col min="10243" max="10245" width="8.28515625" style="188" customWidth="1"/>
    <col min="10246" max="10251" width="0" style="188" hidden="1" customWidth="1"/>
    <col min="10252" max="10252" width="8.42578125" style="188" customWidth="1"/>
    <col min="10253" max="10491" width="11.42578125" style="188"/>
    <col min="10492" max="10492" width="18.140625" style="188" customWidth="1"/>
    <col min="10493" max="10494" width="8.42578125" style="188" bestFit="1" customWidth="1"/>
    <col min="10495" max="10496" width="8.42578125" style="188" customWidth="1"/>
    <col min="10497" max="10497" width="9.140625" style="188" bestFit="1" customWidth="1"/>
    <col min="10498" max="10498" width="8.28515625" style="188" bestFit="1" customWidth="1"/>
    <col min="10499" max="10501" width="8.28515625" style="188" customWidth="1"/>
    <col min="10502" max="10507" width="0" style="188" hidden="1" customWidth="1"/>
    <col min="10508" max="10508" width="8.42578125" style="188" customWidth="1"/>
    <col min="10509" max="10747" width="11.42578125" style="188"/>
    <col min="10748" max="10748" width="18.140625" style="188" customWidth="1"/>
    <col min="10749" max="10750" width="8.42578125" style="188" bestFit="1" customWidth="1"/>
    <col min="10751" max="10752" width="8.42578125" style="188" customWidth="1"/>
    <col min="10753" max="10753" width="9.140625" style="188" bestFit="1" customWidth="1"/>
    <col min="10754" max="10754" width="8.28515625" style="188" bestFit="1" customWidth="1"/>
    <col min="10755" max="10757" width="8.28515625" style="188" customWidth="1"/>
    <col min="10758" max="10763" width="0" style="188" hidden="1" customWidth="1"/>
    <col min="10764" max="10764" width="8.42578125" style="188" customWidth="1"/>
    <col min="10765" max="11003" width="11.42578125" style="188"/>
    <col min="11004" max="11004" width="18.140625" style="188" customWidth="1"/>
    <col min="11005" max="11006" width="8.42578125" style="188" bestFit="1" customWidth="1"/>
    <col min="11007" max="11008" width="8.42578125" style="188" customWidth="1"/>
    <col min="11009" max="11009" width="9.140625" style="188" bestFit="1" customWidth="1"/>
    <col min="11010" max="11010" width="8.28515625" style="188" bestFit="1" customWidth="1"/>
    <col min="11011" max="11013" width="8.28515625" style="188" customWidth="1"/>
    <col min="11014" max="11019" width="0" style="188" hidden="1" customWidth="1"/>
    <col min="11020" max="11020" width="8.42578125" style="188" customWidth="1"/>
    <col min="11021" max="11259" width="11.42578125" style="188"/>
    <col min="11260" max="11260" width="18.140625" style="188" customWidth="1"/>
    <col min="11261" max="11262" width="8.42578125" style="188" bestFit="1" customWidth="1"/>
    <col min="11263" max="11264" width="8.42578125" style="188" customWidth="1"/>
    <col min="11265" max="11265" width="9.140625" style="188" bestFit="1" customWidth="1"/>
    <col min="11266" max="11266" width="8.28515625" style="188" bestFit="1" customWidth="1"/>
    <col min="11267" max="11269" width="8.28515625" style="188" customWidth="1"/>
    <col min="11270" max="11275" width="0" style="188" hidden="1" customWidth="1"/>
    <col min="11276" max="11276" width="8.42578125" style="188" customWidth="1"/>
    <col min="11277" max="11515" width="11.42578125" style="188"/>
    <col min="11516" max="11516" width="18.140625" style="188" customWidth="1"/>
    <col min="11517" max="11518" width="8.42578125" style="188" bestFit="1" customWidth="1"/>
    <col min="11519" max="11520" width="8.42578125" style="188" customWidth="1"/>
    <col min="11521" max="11521" width="9.140625" style="188" bestFit="1" customWidth="1"/>
    <col min="11522" max="11522" width="8.28515625" style="188" bestFit="1" customWidth="1"/>
    <col min="11523" max="11525" width="8.28515625" style="188" customWidth="1"/>
    <col min="11526" max="11531" width="0" style="188" hidden="1" customWidth="1"/>
    <col min="11532" max="11532" width="8.42578125" style="188" customWidth="1"/>
    <col min="11533" max="11771" width="11.42578125" style="188"/>
    <col min="11772" max="11772" width="18.140625" style="188" customWidth="1"/>
    <col min="11773" max="11774" width="8.42578125" style="188" bestFit="1" customWidth="1"/>
    <col min="11775" max="11776" width="8.42578125" style="188" customWidth="1"/>
    <col min="11777" max="11777" width="9.140625" style="188" bestFit="1" customWidth="1"/>
    <col min="11778" max="11778" width="8.28515625" style="188" bestFit="1" customWidth="1"/>
    <col min="11779" max="11781" width="8.28515625" style="188" customWidth="1"/>
    <col min="11782" max="11787" width="0" style="188" hidden="1" customWidth="1"/>
    <col min="11788" max="11788" width="8.42578125" style="188" customWidth="1"/>
    <col min="11789" max="12027" width="11.42578125" style="188"/>
    <col min="12028" max="12028" width="18.140625" style="188" customWidth="1"/>
    <col min="12029" max="12030" width="8.42578125" style="188" bestFit="1" customWidth="1"/>
    <col min="12031" max="12032" width="8.42578125" style="188" customWidth="1"/>
    <col min="12033" max="12033" width="9.140625" style="188" bestFit="1" customWidth="1"/>
    <col min="12034" max="12034" width="8.28515625" style="188" bestFit="1" customWidth="1"/>
    <col min="12035" max="12037" width="8.28515625" style="188" customWidth="1"/>
    <col min="12038" max="12043" width="0" style="188" hidden="1" customWidth="1"/>
    <col min="12044" max="12044" width="8.42578125" style="188" customWidth="1"/>
    <col min="12045" max="12283" width="11.42578125" style="188"/>
    <col min="12284" max="12284" width="18.140625" style="188" customWidth="1"/>
    <col min="12285" max="12286" width="8.42578125" style="188" bestFit="1" customWidth="1"/>
    <col min="12287" max="12288" width="8.42578125" style="188" customWidth="1"/>
    <col min="12289" max="12289" width="9.140625" style="188" bestFit="1" customWidth="1"/>
    <col min="12290" max="12290" width="8.28515625" style="188" bestFit="1" customWidth="1"/>
    <col min="12291" max="12293" width="8.28515625" style="188" customWidth="1"/>
    <col min="12294" max="12299" width="0" style="188" hidden="1" customWidth="1"/>
    <col min="12300" max="12300" width="8.42578125" style="188" customWidth="1"/>
    <col min="12301" max="12539" width="11.42578125" style="188"/>
    <col min="12540" max="12540" width="18.140625" style="188" customWidth="1"/>
    <col min="12541" max="12542" width="8.42578125" style="188" bestFit="1" customWidth="1"/>
    <col min="12543" max="12544" width="8.42578125" style="188" customWidth="1"/>
    <col min="12545" max="12545" width="9.140625" style="188" bestFit="1" customWidth="1"/>
    <col min="12546" max="12546" width="8.28515625" style="188" bestFit="1" customWidth="1"/>
    <col min="12547" max="12549" width="8.28515625" style="188" customWidth="1"/>
    <col min="12550" max="12555" width="0" style="188" hidden="1" customWidth="1"/>
    <col min="12556" max="12556" width="8.42578125" style="188" customWidth="1"/>
    <col min="12557" max="12795" width="11.42578125" style="188"/>
    <col min="12796" max="12796" width="18.140625" style="188" customWidth="1"/>
    <col min="12797" max="12798" width="8.42578125" style="188" bestFit="1" customWidth="1"/>
    <col min="12799" max="12800" width="8.42578125" style="188" customWidth="1"/>
    <col min="12801" max="12801" width="9.140625" style="188" bestFit="1" customWidth="1"/>
    <col min="12802" max="12802" width="8.28515625" style="188" bestFit="1" customWidth="1"/>
    <col min="12803" max="12805" width="8.28515625" style="188" customWidth="1"/>
    <col min="12806" max="12811" width="0" style="188" hidden="1" customWidth="1"/>
    <col min="12812" max="12812" width="8.42578125" style="188" customWidth="1"/>
    <col min="12813" max="13051" width="11.42578125" style="188"/>
    <col min="13052" max="13052" width="18.140625" style="188" customWidth="1"/>
    <col min="13053" max="13054" width="8.42578125" style="188" bestFit="1" customWidth="1"/>
    <col min="13055" max="13056" width="8.42578125" style="188" customWidth="1"/>
    <col min="13057" max="13057" width="9.140625" style="188" bestFit="1" customWidth="1"/>
    <col min="13058" max="13058" width="8.28515625" style="188" bestFit="1" customWidth="1"/>
    <col min="13059" max="13061" width="8.28515625" style="188" customWidth="1"/>
    <col min="13062" max="13067" width="0" style="188" hidden="1" customWidth="1"/>
    <col min="13068" max="13068" width="8.42578125" style="188" customWidth="1"/>
    <col min="13069" max="13307" width="11.42578125" style="188"/>
    <col min="13308" max="13308" width="18.140625" style="188" customWidth="1"/>
    <col min="13309" max="13310" width="8.42578125" style="188" bestFit="1" customWidth="1"/>
    <col min="13311" max="13312" width="8.42578125" style="188" customWidth="1"/>
    <col min="13313" max="13313" width="9.140625" style="188" bestFit="1" customWidth="1"/>
    <col min="13314" max="13314" width="8.28515625" style="188" bestFit="1" customWidth="1"/>
    <col min="13315" max="13317" width="8.28515625" style="188" customWidth="1"/>
    <col min="13318" max="13323" width="0" style="188" hidden="1" customWidth="1"/>
    <col min="13324" max="13324" width="8.42578125" style="188" customWidth="1"/>
    <col min="13325" max="13563" width="11.42578125" style="188"/>
    <col min="13564" max="13564" width="18.140625" style="188" customWidth="1"/>
    <col min="13565" max="13566" width="8.42578125" style="188" bestFit="1" customWidth="1"/>
    <col min="13567" max="13568" width="8.42578125" style="188" customWidth="1"/>
    <col min="13569" max="13569" width="9.140625" style="188" bestFit="1" customWidth="1"/>
    <col min="13570" max="13570" width="8.28515625" style="188" bestFit="1" customWidth="1"/>
    <col min="13571" max="13573" width="8.28515625" style="188" customWidth="1"/>
    <col min="13574" max="13579" width="0" style="188" hidden="1" customWidth="1"/>
    <col min="13580" max="13580" width="8.42578125" style="188" customWidth="1"/>
    <col min="13581" max="13819" width="11.42578125" style="188"/>
    <col min="13820" max="13820" width="18.140625" style="188" customWidth="1"/>
    <col min="13821" max="13822" width="8.42578125" style="188" bestFit="1" customWidth="1"/>
    <col min="13823" max="13824" width="8.42578125" style="188" customWidth="1"/>
    <col min="13825" max="13825" width="9.140625" style="188" bestFit="1" customWidth="1"/>
    <col min="13826" max="13826" width="8.28515625" style="188" bestFit="1" customWidth="1"/>
    <col min="13827" max="13829" width="8.28515625" style="188" customWidth="1"/>
    <col min="13830" max="13835" width="0" style="188" hidden="1" customWidth="1"/>
    <col min="13836" max="13836" width="8.42578125" style="188" customWidth="1"/>
    <col min="13837" max="14075" width="11.42578125" style="188"/>
    <col min="14076" max="14076" width="18.140625" style="188" customWidth="1"/>
    <col min="14077" max="14078" width="8.42578125" style="188" bestFit="1" customWidth="1"/>
    <col min="14079" max="14080" width="8.42578125" style="188" customWidth="1"/>
    <col min="14081" max="14081" width="9.140625" style="188" bestFit="1" customWidth="1"/>
    <col min="14082" max="14082" width="8.28515625" style="188" bestFit="1" customWidth="1"/>
    <col min="14083" max="14085" width="8.28515625" style="188" customWidth="1"/>
    <col min="14086" max="14091" width="0" style="188" hidden="1" customWidth="1"/>
    <col min="14092" max="14092" width="8.42578125" style="188" customWidth="1"/>
    <col min="14093" max="14331" width="11.42578125" style="188"/>
    <col min="14332" max="14332" width="18.140625" style="188" customWidth="1"/>
    <col min="14333" max="14334" width="8.42578125" style="188" bestFit="1" customWidth="1"/>
    <col min="14335" max="14336" width="8.42578125" style="188" customWidth="1"/>
    <col min="14337" max="14337" width="9.140625" style="188" bestFit="1" customWidth="1"/>
    <col min="14338" max="14338" width="8.28515625" style="188" bestFit="1" customWidth="1"/>
    <col min="14339" max="14341" width="8.28515625" style="188" customWidth="1"/>
    <col min="14342" max="14347" width="0" style="188" hidden="1" customWidth="1"/>
    <col min="14348" max="14348" width="8.42578125" style="188" customWidth="1"/>
    <col min="14349" max="14587" width="11.42578125" style="188"/>
    <col min="14588" max="14588" width="18.140625" style="188" customWidth="1"/>
    <col min="14589" max="14590" width="8.42578125" style="188" bestFit="1" customWidth="1"/>
    <col min="14591" max="14592" width="8.42578125" style="188" customWidth="1"/>
    <col min="14593" max="14593" width="9.140625" style="188" bestFit="1" customWidth="1"/>
    <col min="14594" max="14594" width="8.28515625" style="188" bestFit="1" customWidth="1"/>
    <col min="14595" max="14597" width="8.28515625" style="188" customWidth="1"/>
    <col min="14598" max="14603" width="0" style="188" hidden="1" customWidth="1"/>
    <col min="14604" max="14604" width="8.42578125" style="188" customWidth="1"/>
    <col min="14605" max="14843" width="11.42578125" style="188"/>
    <col min="14844" max="14844" width="18.140625" style="188" customWidth="1"/>
    <col min="14845" max="14846" width="8.42578125" style="188" bestFit="1" customWidth="1"/>
    <col min="14847" max="14848" width="8.42578125" style="188" customWidth="1"/>
    <col min="14849" max="14849" width="9.140625" style="188" bestFit="1" customWidth="1"/>
    <col min="14850" max="14850" width="8.28515625" style="188" bestFit="1" customWidth="1"/>
    <col min="14851" max="14853" width="8.28515625" style="188" customWidth="1"/>
    <col min="14854" max="14859" width="0" style="188" hidden="1" customWidth="1"/>
    <col min="14860" max="14860" width="8.42578125" style="188" customWidth="1"/>
    <col min="14861" max="15099" width="11.42578125" style="188"/>
    <col min="15100" max="15100" width="18.140625" style="188" customWidth="1"/>
    <col min="15101" max="15102" width="8.42578125" style="188" bestFit="1" customWidth="1"/>
    <col min="15103" max="15104" width="8.42578125" style="188" customWidth="1"/>
    <col min="15105" max="15105" width="9.140625" style="188" bestFit="1" customWidth="1"/>
    <col min="15106" max="15106" width="8.28515625" style="188" bestFit="1" customWidth="1"/>
    <col min="15107" max="15109" width="8.28515625" style="188" customWidth="1"/>
    <col min="15110" max="15115" width="0" style="188" hidden="1" customWidth="1"/>
    <col min="15116" max="15116" width="8.42578125" style="188" customWidth="1"/>
    <col min="15117" max="15355" width="11.42578125" style="188"/>
    <col min="15356" max="15356" width="18.140625" style="188" customWidth="1"/>
    <col min="15357" max="15358" width="8.42578125" style="188" bestFit="1" customWidth="1"/>
    <col min="15359" max="15360" width="8.42578125" style="188" customWidth="1"/>
    <col min="15361" max="15361" width="9.140625" style="188" bestFit="1" customWidth="1"/>
    <col min="15362" max="15362" width="8.28515625" style="188" bestFit="1" customWidth="1"/>
    <col min="15363" max="15365" width="8.28515625" style="188" customWidth="1"/>
    <col min="15366" max="15371" width="0" style="188" hidden="1" customWidth="1"/>
    <col min="15372" max="15372" width="8.42578125" style="188" customWidth="1"/>
    <col min="15373" max="15611" width="11.42578125" style="188"/>
    <col min="15612" max="15612" width="18.140625" style="188" customWidth="1"/>
    <col min="15613" max="15614" width="8.42578125" style="188" bestFit="1" customWidth="1"/>
    <col min="15615" max="15616" width="8.42578125" style="188" customWidth="1"/>
    <col min="15617" max="15617" width="9.140625" style="188" bestFit="1" customWidth="1"/>
    <col min="15618" max="15618" width="8.28515625" style="188" bestFit="1" customWidth="1"/>
    <col min="15619" max="15621" width="8.28515625" style="188" customWidth="1"/>
    <col min="15622" max="15627" width="0" style="188" hidden="1" customWidth="1"/>
    <col min="15628" max="15628" width="8.42578125" style="188" customWidth="1"/>
    <col min="15629" max="15867" width="11.42578125" style="188"/>
    <col min="15868" max="15868" width="18.140625" style="188" customWidth="1"/>
    <col min="15869" max="15870" width="8.42578125" style="188" bestFit="1" customWidth="1"/>
    <col min="15871" max="15872" width="8.42578125" style="188" customWidth="1"/>
    <col min="15873" max="15873" width="9.140625" style="188" bestFit="1" customWidth="1"/>
    <col min="15874" max="15874" width="8.28515625" style="188" bestFit="1" customWidth="1"/>
    <col min="15875" max="15877" width="8.28515625" style="188" customWidth="1"/>
    <col min="15878" max="15883" width="0" style="188" hidden="1" customWidth="1"/>
    <col min="15884" max="15884" width="8.42578125" style="188" customWidth="1"/>
    <col min="15885" max="16123" width="11.42578125" style="188"/>
    <col min="16124" max="16124" width="18.140625" style="188" customWidth="1"/>
    <col min="16125" max="16126" width="8.42578125" style="188" bestFit="1" customWidth="1"/>
    <col min="16127" max="16128" width="8.42578125" style="188" customWidth="1"/>
    <col min="16129" max="16129" width="9.140625" style="188" bestFit="1" customWidth="1"/>
    <col min="16130" max="16130" width="8.28515625" style="188" bestFit="1" customWidth="1"/>
    <col min="16131" max="16133" width="8.28515625" style="188" customWidth="1"/>
    <col min="16134" max="16139" width="0" style="188" hidden="1" customWidth="1"/>
    <col min="16140" max="16140" width="8.42578125" style="188" customWidth="1"/>
    <col min="16141" max="16384" width="11.42578125" style="188"/>
  </cols>
  <sheetData>
    <row r="1" spans="1:16" s="189" customFormat="1" x14ac:dyDescent="0.2"/>
    <row r="2" spans="1:16" s="189" customFormat="1" x14ac:dyDescent="0.2">
      <c r="A2" s="216" t="s">
        <v>119</v>
      </c>
    </row>
    <row r="3" spans="1:16" s="189" customFormat="1" ht="15" x14ac:dyDescent="0.25">
      <c r="A3" s="216" t="s">
        <v>120</v>
      </c>
      <c r="J3" s="369"/>
    </row>
    <row r="4" spans="1:16" s="189" customFormat="1" x14ac:dyDescent="0.2"/>
    <row r="5" spans="1:16" s="189" customFormat="1" ht="12.75" x14ac:dyDescent="0.2">
      <c r="B5" s="418" t="s">
        <v>109</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7"/>
    </row>
    <row r="7" spans="1:16" s="192" customFormat="1"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x14ac:dyDescent="0.2">
      <c r="B11" s="180" t="s">
        <v>366</v>
      </c>
      <c r="C11" s="180">
        <v>3615</v>
      </c>
      <c r="D11" s="180">
        <v>2252</v>
      </c>
      <c r="E11" s="180">
        <f>C11+D11</f>
        <v>5867</v>
      </c>
      <c r="F11" s="181">
        <f>E11/$E$23</f>
        <v>0.30457353475574939</v>
      </c>
      <c r="G11" s="180">
        <v>11638</v>
      </c>
      <c r="H11" s="180">
        <v>954</v>
      </c>
      <c r="I11" s="180">
        <f>G11+H11</f>
        <v>12592</v>
      </c>
      <c r="J11" s="181">
        <f>I11/$I$23</f>
        <v>0.39334020554149879</v>
      </c>
      <c r="K11" s="180">
        <f t="shared" ref="K11:K22" si="0">E11+I11</f>
        <v>18459</v>
      </c>
      <c r="P11" s="193"/>
    </row>
    <row r="12" spans="1:16" x14ac:dyDescent="0.2">
      <c r="B12" s="180" t="s">
        <v>367</v>
      </c>
      <c r="C12" s="180">
        <v>152</v>
      </c>
      <c r="D12" s="180">
        <v>119</v>
      </c>
      <c r="E12" s="180">
        <f t="shared" ref="E12:E22" si="1">C12+D12</f>
        <v>271</v>
      </c>
      <c r="F12" s="181">
        <f t="shared" ref="F12:F22" si="2">E12/$E$23</f>
        <v>1.4068421325857863E-2</v>
      </c>
      <c r="G12" s="180">
        <v>451</v>
      </c>
      <c r="H12" s="180">
        <v>39</v>
      </c>
      <c r="I12" s="180">
        <f t="shared" ref="I12:I22" si="3">G12+H12</f>
        <v>490</v>
      </c>
      <c r="J12" s="181">
        <f t="shared" ref="J12:J22" si="4">I12/$I$23</f>
        <v>1.5306281823009402E-2</v>
      </c>
      <c r="K12" s="180">
        <f t="shared" si="0"/>
        <v>761</v>
      </c>
      <c r="P12" s="193"/>
    </row>
    <row r="13" spans="1:16" x14ac:dyDescent="0.2">
      <c r="B13" s="180" t="s">
        <v>368</v>
      </c>
      <c r="C13" s="180">
        <v>595</v>
      </c>
      <c r="D13" s="180">
        <v>433</v>
      </c>
      <c r="E13" s="180">
        <f t="shared" si="1"/>
        <v>1028</v>
      </c>
      <c r="F13" s="181">
        <f t="shared" si="2"/>
        <v>5.3366557649379642E-2</v>
      </c>
      <c r="G13" s="180">
        <v>1343</v>
      </c>
      <c r="H13" s="180">
        <v>152</v>
      </c>
      <c r="I13" s="180">
        <f t="shared" si="3"/>
        <v>1495</v>
      </c>
      <c r="J13" s="181">
        <f t="shared" si="4"/>
        <v>4.6699778215100116E-2</v>
      </c>
      <c r="K13" s="180">
        <f t="shared" si="0"/>
        <v>2523</v>
      </c>
      <c r="P13" s="193"/>
    </row>
    <row r="14" spans="1:16" x14ac:dyDescent="0.2">
      <c r="B14" s="180" t="s">
        <v>60</v>
      </c>
      <c r="C14" s="180">
        <v>644</v>
      </c>
      <c r="D14" s="180">
        <v>477</v>
      </c>
      <c r="E14" s="180">
        <f t="shared" si="1"/>
        <v>1121</v>
      </c>
      <c r="F14" s="181">
        <f t="shared" si="2"/>
        <v>5.8194466074858536E-2</v>
      </c>
      <c r="G14" s="180">
        <v>1560</v>
      </c>
      <c r="H14" s="180">
        <v>148</v>
      </c>
      <c r="I14" s="180">
        <f t="shared" si="3"/>
        <v>1708</v>
      </c>
      <c r="J14" s="181">
        <f t="shared" si="4"/>
        <v>5.3353325211632774E-2</v>
      </c>
      <c r="K14" s="180">
        <f t="shared" si="0"/>
        <v>2829</v>
      </c>
      <c r="P14" s="193"/>
    </row>
    <row r="15" spans="1:16" x14ac:dyDescent="0.2">
      <c r="B15" s="180" t="s">
        <v>369</v>
      </c>
      <c r="C15" s="180">
        <v>224</v>
      </c>
      <c r="D15" s="180">
        <v>198</v>
      </c>
      <c r="E15" s="180">
        <f t="shared" si="1"/>
        <v>422</v>
      </c>
      <c r="F15" s="181">
        <f t="shared" si="2"/>
        <v>2.1907283393033276E-2</v>
      </c>
      <c r="G15" s="180">
        <v>647</v>
      </c>
      <c r="H15" s="180">
        <v>63</v>
      </c>
      <c r="I15" s="180">
        <f t="shared" si="3"/>
        <v>710</v>
      </c>
      <c r="J15" s="181">
        <f t="shared" si="4"/>
        <v>2.2178489988442195E-2</v>
      </c>
      <c r="K15" s="180">
        <f t="shared" si="0"/>
        <v>1132</v>
      </c>
      <c r="P15" s="193"/>
    </row>
    <row r="16" spans="1:16" ht="24" x14ac:dyDescent="0.2">
      <c r="B16" s="180" t="s">
        <v>370</v>
      </c>
      <c r="C16" s="180">
        <v>644</v>
      </c>
      <c r="D16" s="180">
        <v>509</v>
      </c>
      <c r="E16" s="180">
        <f t="shared" si="1"/>
        <v>1153</v>
      </c>
      <c r="F16" s="181">
        <f t="shared" si="2"/>
        <v>5.9855681877173855E-2</v>
      </c>
      <c r="G16" s="180">
        <v>1362</v>
      </c>
      <c r="H16" s="180">
        <v>205</v>
      </c>
      <c r="I16" s="180">
        <f t="shared" si="3"/>
        <v>1567</v>
      </c>
      <c r="J16" s="181">
        <f t="shared" si="4"/>
        <v>4.894886452378721E-2</v>
      </c>
      <c r="K16" s="180">
        <f t="shared" si="0"/>
        <v>2720</v>
      </c>
      <c r="P16" s="193"/>
    </row>
    <row r="17" spans="2:16" x14ac:dyDescent="0.2">
      <c r="B17" s="180" t="s">
        <v>371</v>
      </c>
      <c r="C17" s="180">
        <v>761</v>
      </c>
      <c r="D17" s="180">
        <v>637</v>
      </c>
      <c r="E17" s="180">
        <f t="shared" si="1"/>
        <v>1398</v>
      </c>
      <c r="F17" s="181">
        <f t="shared" si="2"/>
        <v>7.2574365363650528E-2</v>
      </c>
      <c r="G17" s="180">
        <v>1888</v>
      </c>
      <c r="H17" s="180">
        <v>173</v>
      </c>
      <c r="I17" s="180">
        <f t="shared" si="3"/>
        <v>2061</v>
      </c>
      <c r="J17" s="181">
        <f t="shared" si="4"/>
        <v>6.4380095586168112E-2</v>
      </c>
      <c r="K17" s="180">
        <f t="shared" si="0"/>
        <v>3459</v>
      </c>
      <c r="P17" s="193"/>
    </row>
    <row r="18" spans="2:16" x14ac:dyDescent="0.2">
      <c r="B18" s="180" t="s">
        <v>372</v>
      </c>
      <c r="C18" s="180">
        <v>1297</v>
      </c>
      <c r="D18" s="180">
        <v>911</v>
      </c>
      <c r="E18" s="180">
        <f t="shared" si="1"/>
        <v>2208</v>
      </c>
      <c r="F18" s="181">
        <f t="shared" si="2"/>
        <v>0.11462389035975705</v>
      </c>
      <c r="G18" s="180">
        <v>2126</v>
      </c>
      <c r="H18" s="180">
        <v>292</v>
      </c>
      <c r="I18" s="180">
        <f t="shared" si="3"/>
        <v>2418</v>
      </c>
      <c r="J18" s="181">
        <f t="shared" si="4"/>
        <v>7.5531815200074973E-2</v>
      </c>
      <c r="K18" s="180">
        <f t="shared" si="0"/>
        <v>4626</v>
      </c>
      <c r="P18" s="193"/>
    </row>
    <row r="19" spans="2:16" x14ac:dyDescent="0.2">
      <c r="B19" s="180" t="s">
        <v>373</v>
      </c>
      <c r="C19" s="180">
        <v>1322</v>
      </c>
      <c r="D19" s="180">
        <v>768</v>
      </c>
      <c r="E19" s="180">
        <f t="shared" si="1"/>
        <v>2090</v>
      </c>
      <c r="F19" s="181">
        <f t="shared" si="2"/>
        <v>0.10849815708871931</v>
      </c>
      <c r="G19" s="180">
        <v>3874</v>
      </c>
      <c r="H19" s="180">
        <v>351</v>
      </c>
      <c r="I19" s="180">
        <f t="shared" si="3"/>
        <v>4225</v>
      </c>
      <c r="J19" s="181">
        <f t="shared" si="4"/>
        <v>0.13197763408615251</v>
      </c>
      <c r="K19" s="180">
        <f t="shared" si="0"/>
        <v>6315</v>
      </c>
      <c r="P19" s="193"/>
    </row>
    <row r="20" spans="2:16" x14ac:dyDescent="0.2">
      <c r="B20" s="180" t="s">
        <v>374</v>
      </c>
      <c r="C20" s="180">
        <v>523</v>
      </c>
      <c r="D20" s="180">
        <v>338</v>
      </c>
      <c r="E20" s="180">
        <f t="shared" si="1"/>
        <v>861</v>
      </c>
      <c r="F20" s="181">
        <f t="shared" si="2"/>
        <v>4.4697087681046563E-2</v>
      </c>
      <c r="G20" s="180">
        <v>852</v>
      </c>
      <c r="H20" s="180">
        <v>90</v>
      </c>
      <c r="I20" s="180">
        <f t="shared" si="3"/>
        <v>942</v>
      </c>
      <c r="J20" s="181">
        <f t="shared" si="4"/>
        <v>2.9425545871989506E-2</v>
      </c>
      <c r="K20" s="180">
        <f t="shared" si="0"/>
        <v>1803</v>
      </c>
      <c r="P20" s="193"/>
    </row>
    <row r="21" spans="2:16" x14ac:dyDescent="0.2">
      <c r="B21" s="180" t="s">
        <v>375</v>
      </c>
      <c r="C21" s="180">
        <v>405</v>
      </c>
      <c r="D21" s="180">
        <v>291</v>
      </c>
      <c r="E21" s="180">
        <f t="shared" si="1"/>
        <v>696</v>
      </c>
      <c r="F21" s="181">
        <f t="shared" si="2"/>
        <v>3.6131443700358201E-2</v>
      </c>
      <c r="G21" s="180">
        <v>595</v>
      </c>
      <c r="H21" s="180">
        <v>85</v>
      </c>
      <c r="I21" s="180">
        <f t="shared" si="3"/>
        <v>680</v>
      </c>
      <c r="J21" s="181">
        <f t="shared" si="4"/>
        <v>2.1241370693155907E-2</v>
      </c>
      <c r="K21" s="180">
        <f t="shared" si="0"/>
        <v>1376</v>
      </c>
      <c r="P21" s="193"/>
    </row>
    <row r="22" spans="2:16" x14ac:dyDescent="0.2">
      <c r="B22" s="180" t="s">
        <v>376</v>
      </c>
      <c r="C22" s="180">
        <v>1339</v>
      </c>
      <c r="D22" s="180">
        <v>809</v>
      </c>
      <c r="E22" s="180">
        <f t="shared" si="1"/>
        <v>2148</v>
      </c>
      <c r="F22" s="181">
        <f t="shared" si="2"/>
        <v>0.11150911073041582</v>
      </c>
      <c r="G22" s="180">
        <v>2812</v>
      </c>
      <c r="H22" s="180">
        <v>313</v>
      </c>
      <c r="I22" s="180">
        <f t="shared" si="3"/>
        <v>3125</v>
      </c>
      <c r="J22" s="181">
        <f t="shared" si="4"/>
        <v>9.761659325898854E-2</v>
      </c>
      <c r="K22" s="180">
        <f t="shared" si="0"/>
        <v>5273</v>
      </c>
      <c r="P22" s="193"/>
    </row>
    <row r="23" spans="2:16" x14ac:dyDescent="0.2">
      <c r="B23" s="182" t="s">
        <v>64</v>
      </c>
      <c r="C23" s="180">
        <f t="shared" ref="C23:H23" si="5">SUM(C11:C22)</f>
        <v>11521</v>
      </c>
      <c r="D23" s="180">
        <f t="shared" si="5"/>
        <v>7742</v>
      </c>
      <c r="E23" s="182">
        <f t="shared" ref="E23" si="6">C23+D23</f>
        <v>19263</v>
      </c>
      <c r="F23" s="184">
        <f t="shared" ref="F23" si="7">E23/$E$23</f>
        <v>1</v>
      </c>
      <c r="G23" s="180">
        <f t="shared" si="5"/>
        <v>29148</v>
      </c>
      <c r="H23" s="180">
        <f t="shared" si="5"/>
        <v>2865</v>
      </c>
      <c r="I23" s="182">
        <f t="shared" ref="I23" si="8">G23+H23</f>
        <v>32013</v>
      </c>
      <c r="J23" s="184">
        <f t="shared" ref="J23" si="9">I23/$I$23</f>
        <v>1</v>
      </c>
      <c r="K23" s="182">
        <f t="shared" ref="K23:K24" si="10">E23+I23</f>
        <v>51276</v>
      </c>
      <c r="P23" s="193"/>
    </row>
    <row r="24" spans="2:16" ht="25.5" customHeight="1" x14ac:dyDescent="0.2">
      <c r="B24" s="194" t="s">
        <v>80</v>
      </c>
      <c r="C24" s="195">
        <f>+C23/$K$23</f>
        <v>0.22468601294952806</v>
      </c>
      <c r="D24" s="195">
        <f>+D23/$K$23</f>
        <v>0.15098681644434042</v>
      </c>
      <c r="E24" s="196">
        <f>C24+D24</f>
        <v>0.37567282939386848</v>
      </c>
      <c r="F24" s="196"/>
      <c r="G24" s="195">
        <f>+G23/$K$23</f>
        <v>0.56845307746314067</v>
      </c>
      <c r="H24" s="195">
        <f>+H23/$K$23</f>
        <v>5.5874093142990876E-2</v>
      </c>
      <c r="I24" s="196">
        <f>G24+H24</f>
        <v>0.62432717060613152</v>
      </c>
      <c r="J24" s="196"/>
      <c r="K24" s="196">
        <f t="shared" si="10"/>
        <v>1</v>
      </c>
    </row>
    <row r="25" spans="2:16" x14ac:dyDescent="0.2">
      <c r="B25" s="197"/>
      <c r="C25" s="198"/>
      <c r="D25" s="198"/>
      <c r="E25" s="199"/>
      <c r="F25" s="199"/>
      <c r="G25" s="198"/>
      <c r="H25" s="198"/>
      <c r="I25" s="199"/>
      <c r="J25" s="199"/>
      <c r="K25" s="199"/>
      <c r="L25" s="199"/>
    </row>
    <row r="26" spans="2:16" ht="12.75" x14ac:dyDescent="0.2">
      <c r="B26" s="418" t="s">
        <v>110</v>
      </c>
      <c r="C26" s="418"/>
      <c r="D26" s="418"/>
      <c r="E26" s="418"/>
      <c r="F26" s="418"/>
      <c r="G26" s="418"/>
      <c r="H26" s="418"/>
      <c r="I26" s="418"/>
      <c r="J26" s="418"/>
      <c r="K26" s="418"/>
      <c r="L26" s="199"/>
    </row>
    <row r="27" spans="2:16" ht="12.75" x14ac:dyDescent="0.2">
      <c r="B27" s="431" t="str">
        <f>'Solicitudes Regiones'!$B$6:$P$6</f>
        <v>Acumuladas de julio de 2008 a enero de 2018</v>
      </c>
      <c r="C27" s="431"/>
      <c r="D27" s="431"/>
      <c r="E27" s="431"/>
      <c r="F27" s="431"/>
      <c r="G27" s="431"/>
      <c r="H27" s="431"/>
      <c r="I27" s="431"/>
      <c r="J27" s="431"/>
      <c r="K27" s="431"/>
      <c r="L27" s="199"/>
    </row>
    <row r="28" spans="2:16" x14ac:dyDescent="0.2">
      <c r="B28" s="187"/>
      <c r="C28" s="200"/>
      <c r="D28" s="200"/>
      <c r="E28" s="200"/>
      <c r="F28" s="200"/>
      <c r="G28" s="200"/>
      <c r="H28" s="200"/>
      <c r="I28" s="200"/>
      <c r="J28" s="200"/>
      <c r="K28" s="200"/>
    </row>
    <row r="29" spans="2:16" ht="15" customHeight="1" x14ac:dyDescent="0.2">
      <c r="B29" s="446" t="s">
        <v>81</v>
      </c>
      <c r="C29" s="446"/>
      <c r="D29" s="446"/>
      <c r="E29" s="446"/>
      <c r="F29" s="446"/>
      <c r="G29" s="446"/>
      <c r="H29" s="446"/>
      <c r="I29" s="446"/>
      <c r="J29" s="446"/>
      <c r="K29" s="446"/>
      <c r="L29" s="201"/>
    </row>
    <row r="30" spans="2:16" ht="15" customHeight="1" x14ac:dyDescent="0.2">
      <c r="B30" s="446" t="s">
        <v>72</v>
      </c>
      <c r="C30" s="446" t="s">
        <v>2</v>
      </c>
      <c r="D30" s="446"/>
      <c r="E30" s="446"/>
      <c r="F30" s="446"/>
      <c r="G30" s="446"/>
      <c r="H30" s="446"/>
      <c r="I30" s="446"/>
      <c r="J30" s="446"/>
      <c r="K30" s="446"/>
    </row>
    <row r="31" spans="2:16" ht="24" x14ac:dyDescent="0.2">
      <c r="B31" s="446"/>
      <c r="C31" s="185" t="s">
        <v>73</v>
      </c>
      <c r="D31" s="185" t="s">
        <v>74</v>
      </c>
      <c r="E31" s="185" t="s">
        <v>75</v>
      </c>
      <c r="F31" s="185" t="s">
        <v>76</v>
      </c>
      <c r="G31" s="185" t="s">
        <v>8</v>
      </c>
      <c r="H31" s="185" t="s">
        <v>77</v>
      </c>
      <c r="I31" s="185" t="s">
        <v>78</v>
      </c>
      <c r="J31" s="185" t="s">
        <v>79</v>
      </c>
      <c r="K31" s="186" t="s">
        <v>44</v>
      </c>
    </row>
    <row r="32" spans="2:16" x14ac:dyDescent="0.2">
      <c r="B32" s="180" t="s">
        <v>366</v>
      </c>
      <c r="C32" s="180">
        <v>3319</v>
      </c>
      <c r="D32" s="180">
        <v>1687</v>
      </c>
      <c r="E32" s="180">
        <f>C32+D32</f>
        <v>5006</v>
      </c>
      <c r="F32" s="181">
        <f>E32/$E$44</f>
        <v>0.31348237209593588</v>
      </c>
      <c r="G32" s="180">
        <v>9855</v>
      </c>
      <c r="H32" s="180">
        <v>793</v>
      </c>
      <c r="I32" s="180">
        <f>G32+H32</f>
        <v>10648</v>
      </c>
      <c r="J32" s="181">
        <f>I32/$I$44</f>
        <v>0.39148498106548035</v>
      </c>
      <c r="K32" s="180">
        <f t="shared" ref="K32:K43" si="11">E32+I32</f>
        <v>15654</v>
      </c>
    </row>
    <row r="33" spans="2:11" x14ac:dyDescent="0.2">
      <c r="B33" s="180" t="s">
        <v>367</v>
      </c>
      <c r="C33" s="180">
        <v>140</v>
      </c>
      <c r="D33" s="180">
        <v>76</v>
      </c>
      <c r="E33" s="180">
        <f t="shared" ref="E33:E43" si="12">C33+D33</f>
        <v>216</v>
      </c>
      <c r="F33" s="181">
        <f t="shared" ref="F33:F43" si="13">E33/$E$44</f>
        <v>1.3526207026113094E-2</v>
      </c>
      <c r="G33" s="180">
        <v>393</v>
      </c>
      <c r="H33" s="180">
        <v>32</v>
      </c>
      <c r="I33" s="180">
        <f t="shared" ref="I33:I43" si="14">G33+H33</f>
        <v>425</v>
      </c>
      <c r="J33" s="181">
        <f t="shared" ref="J33:J43" si="15">I33/$I$44</f>
        <v>1.5625574469649621E-2</v>
      </c>
      <c r="K33" s="180">
        <f t="shared" si="11"/>
        <v>641</v>
      </c>
    </row>
    <row r="34" spans="2:11" x14ac:dyDescent="0.2">
      <c r="B34" s="180" t="s">
        <v>368</v>
      </c>
      <c r="C34" s="180">
        <v>555</v>
      </c>
      <c r="D34" s="180">
        <v>264</v>
      </c>
      <c r="E34" s="180">
        <f t="shared" si="12"/>
        <v>819</v>
      </c>
      <c r="F34" s="181">
        <f t="shared" si="13"/>
        <v>5.1286868307345482E-2</v>
      </c>
      <c r="G34" s="180">
        <v>1166</v>
      </c>
      <c r="H34" s="180">
        <v>127</v>
      </c>
      <c r="I34" s="180">
        <f t="shared" si="14"/>
        <v>1293</v>
      </c>
      <c r="J34" s="181">
        <f t="shared" si="15"/>
        <v>4.7538512445310488E-2</v>
      </c>
      <c r="K34" s="180">
        <f t="shared" si="11"/>
        <v>2112</v>
      </c>
    </row>
    <row r="35" spans="2:11" x14ac:dyDescent="0.2">
      <c r="B35" s="180" t="s">
        <v>60</v>
      </c>
      <c r="C35" s="180">
        <v>608</v>
      </c>
      <c r="D35" s="180">
        <v>333</v>
      </c>
      <c r="E35" s="180">
        <f t="shared" si="12"/>
        <v>941</v>
      </c>
      <c r="F35" s="181">
        <f t="shared" si="13"/>
        <v>5.8926670423946399E-2</v>
      </c>
      <c r="G35" s="180">
        <v>1386</v>
      </c>
      <c r="H35" s="180">
        <v>122</v>
      </c>
      <c r="I35" s="180">
        <f t="shared" si="14"/>
        <v>1508</v>
      </c>
      <c r="J35" s="181">
        <f t="shared" si="15"/>
        <v>5.5443214824074417E-2</v>
      </c>
      <c r="K35" s="180">
        <f t="shared" si="11"/>
        <v>2449</v>
      </c>
    </row>
    <row r="36" spans="2:11" x14ac:dyDescent="0.2">
      <c r="B36" s="180" t="s">
        <v>369</v>
      </c>
      <c r="C36" s="180">
        <v>198</v>
      </c>
      <c r="D36" s="180">
        <v>106</v>
      </c>
      <c r="E36" s="180">
        <f t="shared" si="12"/>
        <v>304</v>
      </c>
      <c r="F36" s="181">
        <f t="shared" si="13"/>
        <v>1.9036883962677689E-2</v>
      </c>
      <c r="G36" s="180">
        <v>578</v>
      </c>
      <c r="H36" s="180">
        <v>56</v>
      </c>
      <c r="I36" s="180">
        <f t="shared" si="14"/>
        <v>634</v>
      </c>
      <c r="J36" s="181">
        <f t="shared" si="15"/>
        <v>2.3309680502959666E-2</v>
      </c>
      <c r="K36" s="180">
        <f t="shared" si="11"/>
        <v>938</v>
      </c>
    </row>
    <row r="37" spans="2:11" ht="24" x14ac:dyDescent="0.2">
      <c r="B37" s="180" t="s">
        <v>370</v>
      </c>
      <c r="C37" s="180">
        <v>615</v>
      </c>
      <c r="D37" s="180">
        <v>328</v>
      </c>
      <c r="E37" s="180">
        <f t="shared" si="12"/>
        <v>943</v>
      </c>
      <c r="F37" s="181">
        <f t="shared" si="13"/>
        <v>5.9051913081595589E-2</v>
      </c>
      <c r="G37" s="180">
        <v>1207</v>
      </c>
      <c r="H37" s="180">
        <v>170</v>
      </c>
      <c r="I37" s="180">
        <f t="shared" si="14"/>
        <v>1377</v>
      </c>
      <c r="J37" s="181">
        <f t="shared" si="15"/>
        <v>5.062686128166477E-2</v>
      </c>
      <c r="K37" s="180">
        <f t="shared" si="11"/>
        <v>2320</v>
      </c>
    </row>
    <row r="38" spans="2:11" x14ac:dyDescent="0.2">
      <c r="B38" s="180" t="s">
        <v>371</v>
      </c>
      <c r="C38" s="180">
        <v>697</v>
      </c>
      <c r="D38" s="180">
        <v>396</v>
      </c>
      <c r="E38" s="180">
        <f t="shared" si="12"/>
        <v>1093</v>
      </c>
      <c r="F38" s="181">
        <f t="shared" si="13"/>
        <v>6.8445112405285238E-2</v>
      </c>
      <c r="G38" s="180">
        <v>1565</v>
      </c>
      <c r="H38" s="180">
        <v>141</v>
      </c>
      <c r="I38" s="180">
        <f t="shared" si="14"/>
        <v>1706</v>
      </c>
      <c r="J38" s="181">
        <f t="shared" si="15"/>
        <v>6.2722894224052361E-2</v>
      </c>
      <c r="K38" s="180">
        <f t="shared" si="11"/>
        <v>2799</v>
      </c>
    </row>
    <row r="39" spans="2:11" x14ac:dyDescent="0.2">
      <c r="B39" s="180" t="s">
        <v>372</v>
      </c>
      <c r="C39" s="180">
        <v>1208</v>
      </c>
      <c r="D39" s="180">
        <v>612</v>
      </c>
      <c r="E39" s="180">
        <f t="shared" si="12"/>
        <v>1820</v>
      </c>
      <c r="F39" s="181">
        <f t="shared" si="13"/>
        <v>0.11397081846076773</v>
      </c>
      <c r="G39" s="180">
        <v>1778</v>
      </c>
      <c r="H39" s="180">
        <v>244</v>
      </c>
      <c r="I39" s="180">
        <f t="shared" si="14"/>
        <v>2022</v>
      </c>
      <c r="J39" s="181">
        <f t="shared" si="15"/>
        <v>7.4340968417956538E-2</v>
      </c>
      <c r="K39" s="180">
        <f t="shared" si="11"/>
        <v>3842</v>
      </c>
    </row>
    <row r="40" spans="2:11" x14ac:dyDescent="0.2">
      <c r="B40" s="180" t="s">
        <v>373</v>
      </c>
      <c r="C40" s="180">
        <v>1215</v>
      </c>
      <c r="D40" s="180">
        <v>551</v>
      </c>
      <c r="E40" s="180">
        <f t="shared" si="12"/>
        <v>1766</v>
      </c>
      <c r="F40" s="181">
        <f t="shared" si="13"/>
        <v>0.11058926670423946</v>
      </c>
      <c r="G40" s="180">
        <v>3222</v>
      </c>
      <c r="H40" s="180">
        <v>302</v>
      </c>
      <c r="I40" s="180">
        <f t="shared" si="14"/>
        <v>3524</v>
      </c>
      <c r="J40" s="181">
        <f t="shared" si="15"/>
        <v>0.12956358689657707</v>
      </c>
      <c r="K40" s="180">
        <f t="shared" si="11"/>
        <v>5290</v>
      </c>
    </row>
    <row r="41" spans="2:11" x14ac:dyDescent="0.2">
      <c r="B41" s="180" t="s">
        <v>374</v>
      </c>
      <c r="C41" s="180">
        <v>474</v>
      </c>
      <c r="D41" s="180">
        <v>234</v>
      </c>
      <c r="E41" s="180">
        <f t="shared" si="12"/>
        <v>708</v>
      </c>
      <c r="F41" s="181">
        <f t="shared" si="13"/>
        <v>4.4335900807815139E-2</v>
      </c>
      <c r="G41" s="180">
        <v>718</v>
      </c>
      <c r="H41" s="180">
        <v>78</v>
      </c>
      <c r="I41" s="180">
        <f t="shared" si="14"/>
        <v>796</v>
      </c>
      <c r="J41" s="181">
        <f t="shared" si="15"/>
        <v>2.9265781830214346E-2</v>
      </c>
      <c r="K41" s="180">
        <f t="shared" si="11"/>
        <v>1504</v>
      </c>
    </row>
    <row r="42" spans="2:11" x14ac:dyDescent="0.2">
      <c r="B42" s="180" t="s">
        <v>375</v>
      </c>
      <c r="C42" s="180">
        <v>390</v>
      </c>
      <c r="D42" s="180">
        <v>187</v>
      </c>
      <c r="E42" s="180">
        <f t="shared" si="12"/>
        <v>577</v>
      </c>
      <c r="F42" s="181">
        <f t="shared" si="13"/>
        <v>3.613250673179285E-2</v>
      </c>
      <c r="G42" s="180">
        <v>520</v>
      </c>
      <c r="H42" s="180">
        <v>77</v>
      </c>
      <c r="I42" s="180">
        <f t="shared" si="14"/>
        <v>597</v>
      </c>
      <c r="J42" s="181">
        <f t="shared" si="15"/>
        <v>2.194933637266076E-2</v>
      </c>
      <c r="K42" s="180">
        <f t="shared" si="11"/>
        <v>1174</v>
      </c>
    </row>
    <row r="43" spans="2:11" x14ac:dyDescent="0.2">
      <c r="B43" s="180" t="s">
        <v>376</v>
      </c>
      <c r="C43" s="180">
        <v>1232</v>
      </c>
      <c r="D43" s="180">
        <v>544</v>
      </c>
      <c r="E43" s="180">
        <f t="shared" si="12"/>
        <v>1776</v>
      </c>
      <c r="F43" s="181">
        <f t="shared" si="13"/>
        <v>0.11121547999248545</v>
      </c>
      <c r="G43" s="180">
        <v>2403</v>
      </c>
      <c r="H43" s="180">
        <v>266</v>
      </c>
      <c r="I43" s="180">
        <f t="shared" si="14"/>
        <v>2669</v>
      </c>
      <c r="J43" s="181">
        <f t="shared" si="15"/>
        <v>9.8128607669399612E-2</v>
      </c>
      <c r="K43" s="180">
        <f t="shared" si="11"/>
        <v>4445</v>
      </c>
    </row>
    <row r="44" spans="2:11" x14ac:dyDescent="0.2">
      <c r="B44" s="182" t="s">
        <v>64</v>
      </c>
      <c r="C44" s="180">
        <f t="shared" ref="C44:H44" si="16">SUM(C32:C43)</f>
        <v>10651</v>
      </c>
      <c r="D44" s="180">
        <f t="shared" si="16"/>
        <v>5318</v>
      </c>
      <c r="E44" s="182">
        <f t="shared" ref="E44" si="17">C44+D44</f>
        <v>15969</v>
      </c>
      <c r="F44" s="184">
        <f t="shared" ref="F44" si="18">E44/$E$44</f>
        <v>1</v>
      </c>
      <c r="G44" s="180">
        <f t="shared" si="16"/>
        <v>24791</v>
      </c>
      <c r="H44" s="180">
        <f t="shared" si="16"/>
        <v>2408</v>
      </c>
      <c r="I44" s="182">
        <f t="shared" ref="I44" si="19">G44+H44</f>
        <v>27199</v>
      </c>
      <c r="J44" s="184">
        <f t="shared" ref="J44" si="20">I44/$I$44</f>
        <v>1</v>
      </c>
      <c r="K44" s="182">
        <f t="shared" ref="K44:K45" si="21">E44+I44</f>
        <v>43168</v>
      </c>
    </row>
    <row r="45" spans="2:11" ht="24" x14ac:dyDescent="0.2">
      <c r="B45" s="194" t="s">
        <v>82</v>
      </c>
      <c r="C45" s="195">
        <f>+C44/$K$44</f>
        <v>0.24673369162342476</v>
      </c>
      <c r="D45" s="195">
        <f>+D44/$K$44</f>
        <v>0.12319310600444774</v>
      </c>
      <c r="E45" s="196">
        <f>C45+D45</f>
        <v>0.36992679762787251</v>
      </c>
      <c r="F45" s="196"/>
      <c r="G45" s="195">
        <f>+G44/$K$44</f>
        <v>0.5742911415863603</v>
      </c>
      <c r="H45" s="195">
        <f>+H44/$K$44</f>
        <v>5.5782060785767237E-2</v>
      </c>
      <c r="I45" s="196">
        <f>G45+H45</f>
        <v>0.63007320237212749</v>
      </c>
      <c r="J45" s="196"/>
      <c r="K45" s="196">
        <f t="shared" si="21"/>
        <v>1</v>
      </c>
    </row>
    <row r="46" spans="2:11" x14ac:dyDescent="0.2">
      <c r="B46" s="187" t="s">
        <v>147</v>
      </c>
    </row>
    <row r="47" spans="2:11" x14ac:dyDescent="0.2">
      <c r="B47" s="187" t="s">
        <v>148</v>
      </c>
    </row>
  </sheetData>
  <mergeCells count="10">
    <mergeCell ref="B6:K6"/>
    <mergeCell ref="B5:K5"/>
    <mergeCell ref="B27:K27"/>
    <mergeCell ref="B26:K26"/>
    <mergeCell ref="B29:K29"/>
    <mergeCell ref="B30:B31"/>
    <mergeCell ref="C30:K3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P83"/>
  <sheetViews>
    <sheetView showGridLines="0" zoomScaleNormal="100" workbookViewId="0"/>
  </sheetViews>
  <sheetFormatPr baseColWidth="10" defaultRowHeight="12" x14ac:dyDescent="0.2"/>
  <cols>
    <col min="1" max="1" width="6" style="188" customWidth="1"/>
    <col min="2" max="2" width="18.140625" style="188" customWidth="1"/>
    <col min="3" max="3" width="7.85546875" style="188" bestFit="1" customWidth="1"/>
    <col min="4" max="4" width="7.28515625" style="188" bestFit="1" customWidth="1"/>
    <col min="5" max="6" width="7.28515625" style="188" customWidth="1"/>
    <col min="7" max="8" width="7.28515625" style="188" bestFit="1" customWidth="1"/>
    <col min="9" max="11" width="7.28515625" style="188" customWidth="1"/>
    <col min="12" max="12" width="7.85546875" style="188" customWidth="1"/>
    <col min="13" max="251" width="11.42578125" style="188"/>
    <col min="252" max="252" width="18.140625" style="188" customWidth="1"/>
    <col min="253" max="253" width="7.85546875" style="188" bestFit="1" customWidth="1"/>
    <col min="254" max="254" width="7.28515625" style="188" bestFit="1" customWidth="1"/>
    <col min="255" max="256" width="7.28515625" style="188" customWidth="1"/>
    <col min="257" max="258" width="7.28515625" style="188" bestFit="1" customWidth="1"/>
    <col min="259" max="261" width="7.28515625" style="188" customWidth="1"/>
    <col min="262" max="267" width="0" style="188" hidden="1" customWidth="1"/>
    <col min="268" max="268" width="7.85546875" style="188" customWidth="1"/>
    <col min="269" max="507" width="11.42578125" style="188"/>
    <col min="508" max="508" width="18.140625" style="188" customWidth="1"/>
    <col min="509" max="509" width="7.85546875" style="188" bestFit="1" customWidth="1"/>
    <col min="510" max="510" width="7.28515625" style="188" bestFit="1" customWidth="1"/>
    <col min="511" max="512" width="7.28515625" style="188" customWidth="1"/>
    <col min="513" max="514" width="7.28515625" style="188" bestFit="1" customWidth="1"/>
    <col min="515" max="517" width="7.28515625" style="188" customWidth="1"/>
    <col min="518" max="523" width="0" style="188" hidden="1" customWidth="1"/>
    <col min="524" max="524" width="7.85546875" style="188" customWidth="1"/>
    <col min="525" max="763" width="11.42578125" style="188"/>
    <col min="764" max="764" width="18.140625" style="188" customWidth="1"/>
    <col min="765" max="765" width="7.85546875" style="188" bestFit="1" customWidth="1"/>
    <col min="766" max="766" width="7.28515625" style="188" bestFit="1" customWidth="1"/>
    <col min="767" max="768" width="7.28515625" style="188" customWidth="1"/>
    <col min="769" max="770" width="7.28515625" style="188" bestFit="1" customWidth="1"/>
    <col min="771" max="773" width="7.28515625" style="188" customWidth="1"/>
    <col min="774" max="779" width="0" style="188" hidden="1" customWidth="1"/>
    <col min="780" max="780" width="7.85546875" style="188" customWidth="1"/>
    <col min="781" max="1019" width="11.42578125" style="188"/>
    <col min="1020" max="1020" width="18.140625" style="188" customWidth="1"/>
    <col min="1021" max="1021" width="7.85546875" style="188" bestFit="1" customWidth="1"/>
    <col min="1022" max="1022" width="7.28515625" style="188" bestFit="1" customWidth="1"/>
    <col min="1023" max="1024" width="7.28515625" style="188" customWidth="1"/>
    <col min="1025" max="1026" width="7.28515625" style="188" bestFit="1" customWidth="1"/>
    <col min="1027" max="1029" width="7.28515625" style="188" customWidth="1"/>
    <col min="1030" max="1035" width="0" style="188" hidden="1" customWidth="1"/>
    <col min="1036" max="1036" width="7.85546875" style="188" customWidth="1"/>
    <col min="1037" max="1275" width="11.42578125" style="188"/>
    <col min="1276" max="1276" width="18.140625" style="188" customWidth="1"/>
    <col min="1277" max="1277" width="7.85546875" style="188" bestFit="1" customWidth="1"/>
    <col min="1278" max="1278" width="7.28515625" style="188" bestFit="1" customWidth="1"/>
    <col min="1279" max="1280" width="7.28515625" style="188" customWidth="1"/>
    <col min="1281" max="1282" width="7.28515625" style="188" bestFit="1" customWidth="1"/>
    <col min="1283" max="1285" width="7.28515625" style="188" customWidth="1"/>
    <col min="1286" max="1291" width="0" style="188" hidden="1" customWidth="1"/>
    <col min="1292" max="1292" width="7.85546875" style="188" customWidth="1"/>
    <col min="1293" max="1531" width="11.42578125" style="188"/>
    <col min="1532" max="1532" width="18.140625" style="188" customWidth="1"/>
    <col min="1533" max="1533" width="7.85546875" style="188" bestFit="1" customWidth="1"/>
    <col min="1534" max="1534" width="7.28515625" style="188" bestFit="1" customWidth="1"/>
    <col min="1535" max="1536" width="7.28515625" style="188" customWidth="1"/>
    <col min="1537" max="1538" width="7.28515625" style="188" bestFit="1" customWidth="1"/>
    <col min="1539" max="1541" width="7.28515625" style="188" customWidth="1"/>
    <col min="1542" max="1547" width="0" style="188" hidden="1" customWidth="1"/>
    <col min="1548" max="1548" width="7.85546875" style="188" customWidth="1"/>
    <col min="1549" max="1787" width="11.42578125" style="188"/>
    <col min="1788" max="1788" width="18.140625" style="188" customWidth="1"/>
    <col min="1789" max="1789" width="7.85546875" style="188" bestFit="1" customWidth="1"/>
    <col min="1790" max="1790" width="7.28515625" style="188" bestFit="1" customWidth="1"/>
    <col min="1791" max="1792" width="7.28515625" style="188" customWidth="1"/>
    <col min="1793" max="1794" width="7.28515625" style="188" bestFit="1" customWidth="1"/>
    <col min="1795" max="1797" width="7.28515625" style="188" customWidth="1"/>
    <col min="1798" max="1803" width="0" style="188" hidden="1" customWidth="1"/>
    <col min="1804" max="1804" width="7.85546875" style="188" customWidth="1"/>
    <col min="1805" max="2043" width="11.42578125" style="188"/>
    <col min="2044" max="2044" width="18.140625" style="188" customWidth="1"/>
    <col min="2045" max="2045" width="7.85546875" style="188" bestFit="1" customWidth="1"/>
    <col min="2046" max="2046" width="7.28515625" style="188" bestFit="1" customWidth="1"/>
    <col min="2047" max="2048" width="7.28515625" style="188" customWidth="1"/>
    <col min="2049" max="2050" width="7.28515625" style="188" bestFit="1" customWidth="1"/>
    <col min="2051" max="2053" width="7.28515625" style="188" customWidth="1"/>
    <col min="2054" max="2059" width="0" style="188" hidden="1" customWidth="1"/>
    <col min="2060" max="2060" width="7.85546875" style="188" customWidth="1"/>
    <col min="2061" max="2299" width="11.42578125" style="188"/>
    <col min="2300" max="2300" width="18.140625" style="188" customWidth="1"/>
    <col min="2301" max="2301" width="7.85546875" style="188" bestFit="1" customWidth="1"/>
    <col min="2302" max="2302" width="7.28515625" style="188" bestFit="1" customWidth="1"/>
    <col min="2303" max="2304" width="7.28515625" style="188" customWidth="1"/>
    <col min="2305" max="2306" width="7.28515625" style="188" bestFit="1" customWidth="1"/>
    <col min="2307" max="2309" width="7.28515625" style="188" customWidth="1"/>
    <col min="2310" max="2315" width="0" style="188" hidden="1" customWidth="1"/>
    <col min="2316" max="2316" width="7.85546875" style="188" customWidth="1"/>
    <col min="2317" max="2555" width="11.42578125" style="188"/>
    <col min="2556" max="2556" width="18.140625" style="188" customWidth="1"/>
    <col min="2557" max="2557" width="7.85546875" style="188" bestFit="1" customWidth="1"/>
    <col min="2558" max="2558" width="7.28515625" style="188" bestFit="1" customWidth="1"/>
    <col min="2559" max="2560" width="7.28515625" style="188" customWidth="1"/>
    <col min="2561" max="2562" width="7.28515625" style="188" bestFit="1" customWidth="1"/>
    <col min="2563" max="2565" width="7.28515625" style="188" customWidth="1"/>
    <col min="2566" max="2571" width="0" style="188" hidden="1" customWidth="1"/>
    <col min="2572" max="2572" width="7.85546875" style="188" customWidth="1"/>
    <col min="2573" max="2811" width="11.42578125" style="188"/>
    <col min="2812" max="2812" width="18.140625" style="188" customWidth="1"/>
    <col min="2813" max="2813" width="7.85546875" style="188" bestFit="1" customWidth="1"/>
    <col min="2814" max="2814" width="7.28515625" style="188" bestFit="1" customWidth="1"/>
    <col min="2815" max="2816" width="7.28515625" style="188" customWidth="1"/>
    <col min="2817" max="2818" width="7.28515625" style="188" bestFit="1" customWidth="1"/>
    <col min="2819" max="2821" width="7.28515625" style="188" customWidth="1"/>
    <col min="2822" max="2827" width="0" style="188" hidden="1" customWidth="1"/>
    <col min="2828" max="2828" width="7.85546875" style="188" customWidth="1"/>
    <col min="2829" max="3067" width="11.42578125" style="188"/>
    <col min="3068" max="3068" width="18.140625" style="188" customWidth="1"/>
    <col min="3069" max="3069" width="7.85546875" style="188" bestFit="1" customWidth="1"/>
    <col min="3070" max="3070" width="7.28515625" style="188" bestFit="1" customWidth="1"/>
    <col min="3071" max="3072" width="7.28515625" style="188" customWidth="1"/>
    <col min="3073" max="3074" width="7.28515625" style="188" bestFit="1" customWidth="1"/>
    <col min="3075" max="3077" width="7.28515625" style="188" customWidth="1"/>
    <col min="3078" max="3083" width="0" style="188" hidden="1" customWidth="1"/>
    <col min="3084" max="3084" width="7.85546875" style="188" customWidth="1"/>
    <col min="3085" max="3323" width="11.42578125" style="188"/>
    <col min="3324" max="3324" width="18.140625" style="188" customWidth="1"/>
    <col min="3325" max="3325" width="7.85546875" style="188" bestFit="1" customWidth="1"/>
    <col min="3326" max="3326" width="7.28515625" style="188" bestFit="1" customWidth="1"/>
    <col min="3327" max="3328" width="7.28515625" style="188" customWidth="1"/>
    <col min="3329" max="3330" width="7.28515625" style="188" bestFit="1" customWidth="1"/>
    <col min="3331" max="3333" width="7.28515625" style="188" customWidth="1"/>
    <col min="3334" max="3339" width="0" style="188" hidden="1" customWidth="1"/>
    <col min="3340" max="3340" width="7.85546875" style="188" customWidth="1"/>
    <col min="3341" max="3579" width="11.42578125" style="188"/>
    <col min="3580" max="3580" width="18.140625" style="188" customWidth="1"/>
    <col min="3581" max="3581" width="7.85546875" style="188" bestFit="1" customWidth="1"/>
    <col min="3582" max="3582" width="7.28515625" style="188" bestFit="1" customWidth="1"/>
    <col min="3583" max="3584" width="7.28515625" style="188" customWidth="1"/>
    <col min="3585" max="3586" width="7.28515625" style="188" bestFit="1" customWidth="1"/>
    <col min="3587" max="3589" width="7.28515625" style="188" customWidth="1"/>
    <col min="3590" max="3595" width="0" style="188" hidden="1" customWidth="1"/>
    <col min="3596" max="3596" width="7.85546875" style="188" customWidth="1"/>
    <col min="3597" max="3835" width="11.42578125" style="188"/>
    <col min="3836" max="3836" width="18.140625" style="188" customWidth="1"/>
    <col min="3837" max="3837" width="7.85546875" style="188" bestFit="1" customWidth="1"/>
    <col min="3838" max="3838" width="7.28515625" style="188" bestFit="1" customWidth="1"/>
    <col min="3839" max="3840" width="7.28515625" style="188" customWidth="1"/>
    <col min="3841" max="3842" width="7.28515625" style="188" bestFit="1" customWidth="1"/>
    <col min="3843" max="3845" width="7.28515625" style="188" customWidth="1"/>
    <col min="3846" max="3851" width="0" style="188" hidden="1" customWidth="1"/>
    <col min="3852" max="3852" width="7.85546875" style="188" customWidth="1"/>
    <col min="3853" max="4091" width="11.42578125" style="188"/>
    <col min="4092" max="4092" width="18.140625" style="188" customWidth="1"/>
    <col min="4093" max="4093" width="7.85546875" style="188" bestFit="1" customWidth="1"/>
    <col min="4094" max="4094" width="7.28515625" style="188" bestFit="1" customWidth="1"/>
    <col min="4095" max="4096" width="7.28515625" style="188" customWidth="1"/>
    <col min="4097" max="4098" width="7.28515625" style="188" bestFit="1" customWidth="1"/>
    <col min="4099" max="4101" width="7.28515625" style="188" customWidth="1"/>
    <col min="4102" max="4107" width="0" style="188" hidden="1" customWidth="1"/>
    <col min="4108" max="4108" width="7.85546875" style="188" customWidth="1"/>
    <col min="4109" max="4347" width="11.42578125" style="188"/>
    <col min="4348" max="4348" width="18.140625" style="188" customWidth="1"/>
    <col min="4349" max="4349" width="7.85546875" style="188" bestFit="1" customWidth="1"/>
    <col min="4350" max="4350" width="7.28515625" style="188" bestFit="1" customWidth="1"/>
    <col min="4351" max="4352" width="7.28515625" style="188" customWidth="1"/>
    <col min="4353" max="4354" width="7.28515625" style="188" bestFit="1" customWidth="1"/>
    <col min="4355" max="4357" width="7.28515625" style="188" customWidth="1"/>
    <col min="4358" max="4363" width="0" style="188" hidden="1" customWidth="1"/>
    <col min="4364" max="4364" width="7.85546875" style="188" customWidth="1"/>
    <col min="4365" max="4603" width="11.42578125" style="188"/>
    <col min="4604" max="4604" width="18.140625" style="188" customWidth="1"/>
    <col min="4605" max="4605" width="7.85546875" style="188" bestFit="1" customWidth="1"/>
    <col min="4606" max="4606" width="7.28515625" style="188" bestFit="1" customWidth="1"/>
    <col min="4607" max="4608" width="7.28515625" style="188" customWidth="1"/>
    <col min="4609" max="4610" width="7.28515625" style="188" bestFit="1" customWidth="1"/>
    <col min="4611" max="4613" width="7.28515625" style="188" customWidth="1"/>
    <col min="4614" max="4619" width="0" style="188" hidden="1" customWidth="1"/>
    <col min="4620" max="4620" width="7.85546875" style="188" customWidth="1"/>
    <col min="4621" max="4859" width="11.42578125" style="188"/>
    <col min="4860" max="4860" width="18.140625" style="188" customWidth="1"/>
    <col min="4861" max="4861" width="7.85546875" style="188" bestFit="1" customWidth="1"/>
    <col min="4862" max="4862" width="7.28515625" style="188" bestFit="1" customWidth="1"/>
    <col min="4863" max="4864" width="7.28515625" style="188" customWidth="1"/>
    <col min="4865" max="4866" width="7.28515625" style="188" bestFit="1" customWidth="1"/>
    <col min="4867" max="4869" width="7.28515625" style="188" customWidth="1"/>
    <col min="4870" max="4875" width="0" style="188" hidden="1" customWidth="1"/>
    <col min="4876" max="4876" width="7.85546875" style="188" customWidth="1"/>
    <col min="4877" max="5115" width="11.42578125" style="188"/>
    <col min="5116" max="5116" width="18.140625" style="188" customWidth="1"/>
    <col min="5117" max="5117" width="7.85546875" style="188" bestFit="1" customWidth="1"/>
    <col min="5118" max="5118" width="7.28515625" style="188" bestFit="1" customWidth="1"/>
    <col min="5119" max="5120" width="7.28515625" style="188" customWidth="1"/>
    <col min="5121" max="5122" width="7.28515625" style="188" bestFit="1" customWidth="1"/>
    <col min="5123" max="5125" width="7.28515625" style="188" customWidth="1"/>
    <col min="5126" max="5131" width="0" style="188" hidden="1" customWidth="1"/>
    <col min="5132" max="5132" width="7.85546875" style="188" customWidth="1"/>
    <col min="5133" max="5371" width="11.42578125" style="188"/>
    <col min="5372" max="5372" width="18.140625" style="188" customWidth="1"/>
    <col min="5373" max="5373" width="7.85546875" style="188" bestFit="1" customWidth="1"/>
    <col min="5374" max="5374" width="7.28515625" style="188" bestFit="1" customWidth="1"/>
    <col min="5375" max="5376" width="7.28515625" style="188" customWidth="1"/>
    <col min="5377" max="5378" width="7.28515625" style="188" bestFit="1" customWidth="1"/>
    <col min="5379" max="5381" width="7.28515625" style="188" customWidth="1"/>
    <col min="5382" max="5387" width="0" style="188" hidden="1" customWidth="1"/>
    <col min="5388" max="5388" width="7.85546875" style="188" customWidth="1"/>
    <col min="5389" max="5627" width="11.42578125" style="188"/>
    <col min="5628" max="5628" width="18.140625" style="188" customWidth="1"/>
    <col min="5629" max="5629" width="7.85546875" style="188" bestFit="1" customWidth="1"/>
    <col min="5630" max="5630" width="7.28515625" style="188" bestFit="1" customWidth="1"/>
    <col min="5631" max="5632" width="7.28515625" style="188" customWidth="1"/>
    <col min="5633" max="5634" width="7.28515625" style="188" bestFit="1" customWidth="1"/>
    <col min="5635" max="5637" width="7.28515625" style="188" customWidth="1"/>
    <col min="5638" max="5643" width="0" style="188" hidden="1" customWidth="1"/>
    <col min="5644" max="5644" width="7.85546875" style="188" customWidth="1"/>
    <col min="5645" max="5883" width="11.42578125" style="188"/>
    <col min="5884" max="5884" width="18.140625" style="188" customWidth="1"/>
    <col min="5885" max="5885" width="7.85546875" style="188" bestFit="1" customWidth="1"/>
    <col min="5886" max="5886" width="7.28515625" style="188" bestFit="1" customWidth="1"/>
    <col min="5887" max="5888" width="7.28515625" style="188" customWidth="1"/>
    <col min="5889" max="5890" width="7.28515625" style="188" bestFit="1" customWidth="1"/>
    <col min="5891" max="5893" width="7.28515625" style="188" customWidth="1"/>
    <col min="5894" max="5899" width="0" style="188" hidden="1" customWidth="1"/>
    <col min="5900" max="5900" width="7.85546875" style="188" customWidth="1"/>
    <col min="5901" max="6139" width="11.42578125" style="188"/>
    <col min="6140" max="6140" width="18.140625" style="188" customWidth="1"/>
    <col min="6141" max="6141" width="7.85546875" style="188" bestFit="1" customWidth="1"/>
    <col min="6142" max="6142" width="7.28515625" style="188" bestFit="1" customWidth="1"/>
    <col min="6143" max="6144" width="7.28515625" style="188" customWidth="1"/>
    <col min="6145" max="6146" width="7.28515625" style="188" bestFit="1" customWidth="1"/>
    <col min="6147" max="6149" width="7.28515625" style="188" customWidth="1"/>
    <col min="6150" max="6155" width="0" style="188" hidden="1" customWidth="1"/>
    <col min="6156" max="6156" width="7.85546875" style="188" customWidth="1"/>
    <col min="6157" max="6395" width="11.42578125" style="188"/>
    <col min="6396" max="6396" width="18.140625" style="188" customWidth="1"/>
    <col min="6397" max="6397" width="7.85546875" style="188" bestFit="1" customWidth="1"/>
    <col min="6398" max="6398" width="7.28515625" style="188" bestFit="1" customWidth="1"/>
    <col min="6399" max="6400" width="7.28515625" style="188" customWidth="1"/>
    <col min="6401" max="6402" width="7.28515625" style="188" bestFit="1" customWidth="1"/>
    <col min="6403" max="6405" width="7.28515625" style="188" customWidth="1"/>
    <col min="6406" max="6411" width="0" style="188" hidden="1" customWidth="1"/>
    <col min="6412" max="6412" width="7.85546875" style="188" customWidth="1"/>
    <col min="6413" max="6651" width="11.42578125" style="188"/>
    <col min="6652" max="6652" width="18.140625" style="188" customWidth="1"/>
    <col min="6653" max="6653" width="7.85546875" style="188" bestFit="1" customWidth="1"/>
    <col min="6654" max="6654" width="7.28515625" style="188" bestFit="1" customWidth="1"/>
    <col min="6655" max="6656" width="7.28515625" style="188" customWidth="1"/>
    <col min="6657" max="6658" width="7.28515625" style="188" bestFit="1" customWidth="1"/>
    <col min="6659" max="6661" width="7.28515625" style="188" customWidth="1"/>
    <col min="6662" max="6667" width="0" style="188" hidden="1" customWidth="1"/>
    <col min="6668" max="6668" width="7.85546875" style="188" customWidth="1"/>
    <col min="6669" max="6907" width="11.42578125" style="188"/>
    <col min="6908" max="6908" width="18.140625" style="188" customWidth="1"/>
    <col min="6909" max="6909" width="7.85546875" style="188" bestFit="1" customWidth="1"/>
    <col min="6910" max="6910" width="7.28515625" style="188" bestFit="1" customWidth="1"/>
    <col min="6911" max="6912" width="7.28515625" style="188" customWidth="1"/>
    <col min="6913" max="6914" width="7.28515625" style="188" bestFit="1" customWidth="1"/>
    <col min="6915" max="6917" width="7.28515625" style="188" customWidth="1"/>
    <col min="6918" max="6923" width="0" style="188" hidden="1" customWidth="1"/>
    <col min="6924" max="6924" width="7.85546875" style="188" customWidth="1"/>
    <col min="6925" max="7163" width="11.42578125" style="188"/>
    <col min="7164" max="7164" width="18.140625" style="188" customWidth="1"/>
    <col min="7165" max="7165" width="7.85546875" style="188" bestFit="1" customWidth="1"/>
    <col min="7166" max="7166" width="7.28515625" style="188" bestFit="1" customWidth="1"/>
    <col min="7167" max="7168" width="7.28515625" style="188" customWidth="1"/>
    <col min="7169" max="7170" width="7.28515625" style="188" bestFit="1" customWidth="1"/>
    <col min="7171" max="7173" width="7.28515625" style="188" customWidth="1"/>
    <col min="7174" max="7179" width="0" style="188" hidden="1" customWidth="1"/>
    <col min="7180" max="7180" width="7.85546875" style="188" customWidth="1"/>
    <col min="7181" max="7419" width="11.42578125" style="188"/>
    <col min="7420" max="7420" width="18.140625" style="188" customWidth="1"/>
    <col min="7421" max="7421" width="7.85546875" style="188" bestFit="1" customWidth="1"/>
    <col min="7422" max="7422" width="7.28515625" style="188" bestFit="1" customWidth="1"/>
    <col min="7423" max="7424" width="7.28515625" style="188" customWidth="1"/>
    <col min="7425" max="7426" width="7.28515625" style="188" bestFit="1" customWidth="1"/>
    <col min="7427" max="7429" width="7.28515625" style="188" customWidth="1"/>
    <col min="7430" max="7435" width="0" style="188" hidden="1" customWidth="1"/>
    <col min="7436" max="7436" width="7.85546875" style="188" customWidth="1"/>
    <col min="7437" max="7675" width="11.42578125" style="188"/>
    <col min="7676" max="7676" width="18.140625" style="188" customWidth="1"/>
    <col min="7677" max="7677" width="7.85546875" style="188" bestFit="1" customWidth="1"/>
    <col min="7678" max="7678" width="7.28515625" style="188" bestFit="1" customWidth="1"/>
    <col min="7679" max="7680" width="7.28515625" style="188" customWidth="1"/>
    <col min="7681" max="7682" width="7.28515625" style="188" bestFit="1" customWidth="1"/>
    <col min="7683" max="7685" width="7.28515625" style="188" customWidth="1"/>
    <col min="7686" max="7691" width="0" style="188" hidden="1" customWidth="1"/>
    <col min="7692" max="7692" width="7.85546875" style="188" customWidth="1"/>
    <col min="7693" max="7931" width="11.42578125" style="188"/>
    <col min="7932" max="7932" width="18.140625" style="188" customWidth="1"/>
    <col min="7933" max="7933" width="7.85546875" style="188" bestFit="1" customWidth="1"/>
    <col min="7934" max="7934" width="7.28515625" style="188" bestFit="1" customWidth="1"/>
    <col min="7935" max="7936" width="7.28515625" style="188" customWidth="1"/>
    <col min="7937" max="7938" width="7.28515625" style="188" bestFit="1" customWidth="1"/>
    <col min="7939" max="7941" width="7.28515625" style="188" customWidth="1"/>
    <col min="7942" max="7947" width="0" style="188" hidden="1" customWidth="1"/>
    <col min="7948" max="7948" width="7.85546875" style="188" customWidth="1"/>
    <col min="7949" max="8187" width="11.42578125" style="188"/>
    <col min="8188" max="8188" width="18.140625" style="188" customWidth="1"/>
    <col min="8189" max="8189" width="7.85546875" style="188" bestFit="1" customWidth="1"/>
    <col min="8190" max="8190" width="7.28515625" style="188" bestFit="1" customWidth="1"/>
    <col min="8191" max="8192" width="7.28515625" style="188" customWidth="1"/>
    <col min="8193" max="8194" width="7.28515625" style="188" bestFit="1" customWidth="1"/>
    <col min="8195" max="8197" width="7.28515625" style="188" customWidth="1"/>
    <col min="8198" max="8203" width="0" style="188" hidden="1" customWidth="1"/>
    <col min="8204" max="8204" width="7.85546875" style="188" customWidth="1"/>
    <col min="8205" max="8443" width="11.42578125" style="188"/>
    <col min="8444" max="8444" width="18.140625" style="188" customWidth="1"/>
    <col min="8445" max="8445" width="7.85546875" style="188" bestFit="1" customWidth="1"/>
    <col min="8446" max="8446" width="7.28515625" style="188" bestFit="1" customWidth="1"/>
    <col min="8447" max="8448" width="7.28515625" style="188" customWidth="1"/>
    <col min="8449" max="8450" width="7.28515625" style="188" bestFit="1" customWidth="1"/>
    <col min="8451" max="8453" width="7.28515625" style="188" customWidth="1"/>
    <col min="8454" max="8459" width="0" style="188" hidden="1" customWidth="1"/>
    <col min="8460" max="8460" width="7.85546875" style="188" customWidth="1"/>
    <col min="8461" max="8699" width="11.42578125" style="188"/>
    <col min="8700" max="8700" width="18.140625" style="188" customWidth="1"/>
    <col min="8701" max="8701" width="7.85546875" style="188" bestFit="1" customWidth="1"/>
    <col min="8702" max="8702" width="7.28515625" style="188" bestFit="1" customWidth="1"/>
    <col min="8703" max="8704" width="7.28515625" style="188" customWidth="1"/>
    <col min="8705" max="8706" width="7.28515625" style="188" bestFit="1" customWidth="1"/>
    <col min="8707" max="8709" width="7.28515625" style="188" customWidth="1"/>
    <col min="8710" max="8715" width="0" style="188" hidden="1" customWidth="1"/>
    <col min="8716" max="8716" width="7.85546875" style="188" customWidth="1"/>
    <col min="8717" max="8955" width="11.42578125" style="188"/>
    <col min="8956" max="8956" width="18.140625" style="188" customWidth="1"/>
    <col min="8957" max="8957" width="7.85546875" style="188" bestFit="1" customWidth="1"/>
    <col min="8958" max="8958" width="7.28515625" style="188" bestFit="1" customWidth="1"/>
    <col min="8959" max="8960" width="7.28515625" style="188" customWidth="1"/>
    <col min="8961" max="8962" width="7.28515625" style="188" bestFit="1" customWidth="1"/>
    <col min="8963" max="8965" width="7.28515625" style="188" customWidth="1"/>
    <col min="8966" max="8971" width="0" style="188" hidden="1" customWidth="1"/>
    <col min="8972" max="8972" width="7.85546875" style="188" customWidth="1"/>
    <col min="8973" max="9211" width="11.42578125" style="188"/>
    <col min="9212" max="9212" width="18.140625" style="188" customWidth="1"/>
    <col min="9213" max="9213" width="7.85546875" style="188" bestFit="1" customWidth="1"/>
    <col min="9214" max="9214" width="7.28515625" style="188" bestFit="1" customWidth="1"/>
    <col min="9215" max="9216" width="7.28515625" style="188" customWidth="1"/>
    <col min="9217" max="9218" width="7.28515625" style="188" bestFit="1" customWidth="1"/>
    <col min="9219" max="9221" width="7.28515625" style="188" customWidth="1"/>
    <col min="9222" max="9227" width="0" style="188" hidden="1" customWidth="1"/>
    <col min="9228" max="9228" width="7.85546875" style="188" customWidth="1"/>
    <col min="9229" max="9467" width="11.42578125" style="188"/>
    <col min="9468" max="9468" width="18.140625" style="188" customWidth="1"/>
    <col min="9469" max="9469" width="7.85546875" style="188" bestFit="1" customWidth="1"/>
    <col min="9470" max="9470" width="7.28515625" style="188" bestFit="1" customWidth="1"/>
    <col min="9471" max="9472" width="7.28515625" style="188" customWidth="1"/>
    <col min="9473" max="9474" width="7.28515625" style="188" bestFit="1" customWidth="1"/>
    <col min="9475" max="9477" width="7.28515625" style="188" customWidth="1"/>
    <col min="9478" max="9483" width="0" style="188" hidden="1" customWidth="1"/>
    <col min="9484" max="9484" width="7.85546875" style="188" customWidth="1"/>
    <col min="9485" max="9723" width="11.42578125" style="188"/>
    <col min="9724" max="9724" width="18.140625" style="188" customWidth="1"/>
    <col min="9725" max="9725" width="7.85546875" style="188" bestFit="1" customWidth="1"/>
    <col min="9726" max="9726" width="7.28515625" style="188" bestFit="1" customWidth="1"/>
    <col min="9727" max="9728" width="7.28515625" style="188" customWidth="1"/>
    <col min="9729" max="9730" width="7.28515625" style="188" bestFit="1" customWidth="1"/>
    <col min="9731" max="9733" width="7.28515625" style="188" customWidth="1"/>
    <col min="9734" max="9739" width="0" style="188" hidden="1" customWidth="1"/>
    <col min="9740" max="9740" width="7.85546875" style="188" customWidth="1"/>
    <col min="9741" max="9979" width="11.42578125" style="188"/>
    <col min="9980" max="9980" width="18.140625" style="188" customWidth="1"/>
    <col min="9981" max="9981" width="7.85546875" style="188" bestFit="1" customWidth="1"/>
    <col min="9982" max="9982" width="7.28515625" style="188" bestFit="1" customWidth="1"/>
    <col min="9983" max="9984" width="7.28515625" style="188" customWidth="1"/>
    <col min="9985" max="9986" width="7.28515625" style="188" bestFit="1" customWidth="1"/>
    <col min="9987" max="9989" width="7.28515625" style="188" customWidth="1"/>
    <col min="9990" max="9995" width="0" style="188" hidden="1" customWidth="1"/>
    <col min="9996" max="9996" width="7.85546875" style="188" customWidth="1"/>
    <col min="9997" max="10235" width="11.42578125" style="188"/>
    <col min="10236" max="10236" width="18.140625" style="188" customWidth="1"/>
    <col min="10237" max="10237" width="7.85546875" style="188" bestFit="1" customWidth="1"/>
    <col min="10238" max="10238" width="7.28515625" style="188" bestFit="1" customWidth="1"/>
    <col min="10239" max="10240" width="7.28515625" style="188" customWidth="1"/>
    <col min="10241" max="10242" width="7.28515625" style="188" bestFit="1" customWidth="1"/>
    <col min="10243" max="10245" width="7.28515625" style="188" customWidth="1"/>
    <col min="10246" max="10251" width="0" style="188" hidden="1" customWidth="1"/>
    <col min="10252" max="10252" width="7.85546875" style="188" customWidth="1"/>
    <col min="10253" max="10491" width="11.42578125" style="188"/>
    <col min="10492" max="10492" width="18.140625" style="188" customWidth="1"/>
    <col min="10493" max="10493" width="7.85546875" style="188" bestFit="1" customWidth="1"/>
    <col min="10494" max="10494" width="7.28515625" style="188" bestFit="1" customWidth="1"/>
    <col min="10495" max="10496" width="7.28515625" style="188" customWidth="1"/>
    <col min="10497" max="10498" width="7.28515625" style="188" bestFit="1" customWidth="1"/>
    <col min="10499" max="10501" width="7.28515625" style="188" customWidth="1"/>
    <col min="10502" max="10507" width="0" style="188" hidden="1" customWidth="1"/>
    <col min="10508" max="10508" width="7.85546875" style="188" customWidth="1"/>
    <col min="10509" max="10747" width="11.42578125" style="188"/>
    <col min="10748" max="10748" width="18.140625" style="188" customWidth="1"/>
    <col min="10749" max="10749" width="7.85546875" style="188" bestFit="1" customWidth="1"/>
    <col min="10750" max="10750" width="7.28515625" style="188" bestFit="1" customWidth="1"/>
    <col min="10751" max="10752" width="7.28515625" style="188" customWidth="1"/>
    <col min="10753" max="10754" width="7.28515625" style="188" bestFit="1" customWidth="1"/>
    <col min="10755" max="10757" width="7.28515625" style="188" customWidth="1"/>
    <col min="10758" max="10763" width="0" style="188" hidden="1" customWidth="1"/>
    <col min="10764" max="10764" width="7.85546875" style="188" customWidth="1"/>
    <col min="10765" max="11003" width="11.42578125" style="188"/>
    <col min="11004" max="11004" width="18.140625" style="188" customWidth="1"/>
    <col min="11005" max="11005" width="7.85546875" style="188" bestFit="1" customWidth="1"/>
    <col min="11006" max="11006" width="7.28515625" style="188" bestFit="1" customWidth="1"/>
    <col min="11007" max="11008" width="7.28515625" style="188" customWidth="1"/>
    <col min="11009" max="11010" width="7.28515625" style="188" bestFit="1" customWidth="1"/>
    <col min="11011" max="11013" width="7.28515625" style="188" customWidth="1"/>
    <col min="11014" max="11019" width="0" style="188" hidden="1" customWidth="1"/>
    <col min="11020" max="11020" width="7.85546875" style="188" customWidth="1"/>
    <col min="11021" max="11259" width="11.42578125" style="188"/>
    <col min="11260" max="11260" width="18.140625" style="188" customWidth="1"/>
    <col min="11261" max="11261" width="7.85546875" style="188" bestFit="1" customWidth="1"/>
    <col min="11262" max="11262" width="7.28515625" style="188" bestFit="1" customWidth="1"/>
    <col min="11263" max="11264" width="7.28515625" style="188" customWidth="1"/>
    <col min="11265" max="11266" width="7.28515625" style="188" bestFit="1" customWidth="1"/>
    <col min="11267" max="11269" width="7.28515625" style="188" customWidth="1"/>
    <col min="11270" max="11275" width="0" style="188" hidden="1" customWidth="1"/>
    <col min="11276" max="11276" width="7.85546875" style="188" customWidth="1"/>
    <col min="11277" max="11515" width="11.42578125" style="188"/>
    <col min="11516" max="11516" width="18.140625" style="188" customWidth="1"/>
    <col min="11517" max="11517" width="7.85546875" style="188" bestFit="1" customWidth="1"/>
    <col min="11518" max="11518" width="7.28515625" style="188" bestFit="1" customWidth="1"/>
    <col min="11519" max="11520" width="7.28515625" style="188" customWidth="1"/>
    <col min="11521" max="11522" width="7.28515625" style="188" bestFit="1" customWidth="1"/>
    <col min="11523" max="11525" width="7.28515625" style="188" customWidth="1"/>
    <col min="11526" max="11531" width="0" style="188" hidden="1" customWidth="1"/>
    <col min="11532" max="11532" width="7.85546875" style="188" customWidth="1"/>
    <col min="11533" max="11771" width="11.42578125" style="188"/>
    <col min="11772" max="11772" width="18.140625" style="188" customWidth="1"/>
    <col min="11773" max="11773" width="7.85546875" style="188" bestFit="1" customWidth="1"/>
    <col min="11774" max="11774" width="7.28515625" style="188" bestFit="1" customWidth="1"/>
    <col min="11775" max="11776" width="7.28515625" style="188" customWidth="1"/>
    <col min="11777" max="11778" width="7.28515625" style="188" bestFit="1" customWidth="1"/>
    <col min="11779" max="11781" width="7.28515625" style="188" customWidth="1"/>
    <col min="11782" max="11787" width="0" style="188" hidden="1" customWidth="1"/>
    <col min="11788" max="11788" width="7.85546875" style="188" customWidth="1"/>
    <col min="11789" max="12027" width="11.42578125" style="188"/>
    <col min="12028" max="12028" width="18.140625" style="188" customWidth="1"/>
    <col min="12029" max="12029" width="7.85546875" style="188" bestFit="1" customWidth="1"/>
    <col min="12030" max="12030" width="7.28515625" style="188" bestFit="1" customWidth="1"/>
    <col min="12031" max="12032" width="7.28515625" style="188" customWidth="1"/>
    <col min="12033" max="12034" width="7.28515625" style="188" bestFit="1" customWidth="1"/>
    <col min="12035" max="12037" width="7.28515625" style="188" customWidth="1"/>
    <col min="12038" max="12043" width="0" style="188" hidden="1" customWidth="1"/>
    <col min="12044" max="12044" width="7.85546875" style="188" customWidth="1"/>
    <col min="12045" max="12283" width="11.42578125" style="188"/>
    <col min="12284" max="12284" width="18.140625" style="188" customWidth="1"/>
    <col min="12285" max="12285" width="7.85546875" style="188" bestFit="1" customWidth="1"/>
    <col min="12286" max="12286" width="7.28515625" style="188" bestFit="1" customWidth="1"/>
    <col min="12287" max="12288" width="7.28515625" style="188" customWidth="1"/>
    <col min="12289" max="12290" width="7.28515625" style="188" bestFit="1" customWidth="1"/>
    <col min="12291" max="12293" width="7.28515625" style="188" customWidth="1"/>
    <col min="12294" max="12299" width="0" style="188" hidden="1" customWidth="1"/>
    <col min="12300" max="12300" width="7.85546875" style="188" customWidth="1"/>
    <col min="12301" max="12539" width="11.42578125" style="188"/>
    <col min="12540" max="12540" width="18.140625" style="188" customWidth="1"/>
    <col min="12541" max="12541" width="7.85546875" style="188" bestFit="1" customWidth="1"/>
    <col min="12542" max="12542" width="7.28515625" style="188" bestFit="1" customWidth="1"/>
    <col min="12543" max="12544" width="7.28515625" style="188" customWidth="1"/>
    <col min="12545" max="12546" width="7.28515625" style="188" bestFit="1" customWidth="1"/>
    <col min="12547" max="12549" width="7.28515625" style="188" customWidth="1"/>
    <col min="12550" max="12555" width="0" style="188" hidden="1" customWidth="1"/>
    <col min="12556" max="12556" width="7.85546875" style="188" customWidth="1"/>
    <col min="12557" max="12795" width="11.42578125" style="188"/>
    <col min="12796" max="12796" width="18.140625" style="188" customWidth="1"/>
    <col min="12797" max="12797" width="7.85546875" style="188" bestFit="1" customWidth="1"/>
    <col min="12798" max="12798" width="7.28515625" style="188" bestFit="1" customWidth="1"/>
    <col min="12799" max="12800" width="7.28515625" style="188" customWidth="1"/>
    <col min="12801" max="12802" width="7.28515625" style="188" bestFit="1" customWidth="1"/>
    <col min="12803" max="12805" width="7.28515625" style="188" customWidth="1"/>
    <col min="12806" max="12811" width="0" style="188" hidden="1" customWidth="1"/>
    <col min="12812" max="12812" width="7.85546875" style="188" customWidth="1"/>
    <col min="12813" max="13051" width="11.42578125" style="188"/>
    <col min="13052" max="13052" width="18.140625" style="188" customWidth="1"/>
    <col min="13053" max="13053" width="7.85546875" style="188" bestFit="1" customWidth="1"/>
    <col min="13054" max="13054" width="7.28515625" style="188" bestFit="1" customWidth="1"/>
    <col min="13055" max="13056" width="7.28515625" style="188" customWidth="1"/>
    <col min="13057" max="13058" width="7.28515625" style="188" bestFit="1" customWidth="1"/>
    <col min="13059" max="13061" width="7.28515625" style="188" customWidth="1"/>
    <col min="13062" max="13067" width="0" style="188" hidden="1" customWidth="1"/>
    <col min="13068" max="13068" width="7.85546875" style="188" customWidth="1"/>
    <col min="13069" max="13307" width="11.42578125" style="188"/>
    <col min="13308" max="13308" width="18.140625" style="188" customWidth="1"/>
    <col min="13309" max="13309" width="7.85546875" style="188" bestFit="1" customWidth="1"/>
    <col min="13310" max="13310" width="7.28515625" style="188" bestFit="1" customWidth="1"/>
    <col min="13311" max="13312" width="7.28515625" style="188" customWidth="1"/>
    <col min="13313" max="13314" width="7.28515625" style="188" bestFit="1" customWidth="1"/>
    <col min="13315" max="13317" width="7.28515625" style="188" customWidth="1"/>
    <col min="13318" max="13323" width="0" style="188" hidden="1" customWidth="1"/>
    <col min="13324" max="13324" width="7.85546875" style="188" customWidth="1"/>
    <col min="13325" max="13563" width="11.42578125" style="188"/>
    <col min="13564" max="13564" width="18.140625" style="188" customWidth="1"/>
    <col min="13565" max="13565" width="7.85546875" style="188" bestFit="1" customWidth="1"/>
    <col min="13566" max="13566" width="7.28515625" style="188" bestFit="1" customWidth="1"/>
    <col min="13567" max="13568" width="7.28515625" style="188" customWidth="1"/>
    <col min="13569" max="13570" width="7.28515625" style="188" bestFit="1" customWidth="1"/>
    <col min="13571" max="13573" width="7.28515625" style="188" customWidth="1"/>
    <col min="13574" max="13579" width="0" style="188" hidden="1" customWidth="1"/>
    <col min="13580" max="13580" width="7.85546875" style="188" customWidth="1"/>
    <col min="13581" max="13819" width="11.42578125" style="188"/>
    <col min="13820" max="13820" width="18.140625" style="188" customWidth="1"/>
    <col min="13821" max="13821" width="7.85546875" style="188" bestFit="1" customWidth="1"/>
    <col min="13822" max="13822" width="7.28515625" style="188" bestFit="1" customWidth="1"/>
    <col min="13823" max="13824" width="7.28515625" style="188" customWidth="1"/>
    <col min="13825" max="13826" width="7.28515625" style="188" bestFit="1" customWidth="1"/>
    <col min="13827" max="13829" width="7.28515625" style="188" customWidth="1"/>
    <col min="13830" max="13835" width="0" style="188" hidden="1" customWidth="1"/>
    <col min="13836" max="13836" width="7.85546875" style="188" customWidth="1"/>
    <col min="13837" max="14075" width="11.42578125" style="188"/>
    <col min="14076" max="14076" width="18.140625" style="188" customWidth="1"/>
    <col min="14077" max="14077" width="7.85546875" style="188" bestFit="1" customWidth="1"/>
    <col min="14078" max="14078" width="7.28515625" style="188" bestFit="1" customWidth="1"/>
    <col min="14079" max="14080" width="7.28515625" style="188" customWidth="1"/>
    <col min="14081" max="14082" width="7.28515625" style="188" bestFit="1" customWidth="1"/>
    <col min="14083" max="14085" width="7.28515625" style="188" customWidth="1"/>
    <col min="14086" max="14091" width="0" style="188" hidden="1" customWidth="1"/>
    <col min="14092" max="14092" width="7.85546875" style="188" customWidth="1"/>
    <col min="14093" max="14331" width="11.42578125" style="188"/>
    <col min="14332" max="14332" width="18.140625" style="188" customWidth="1"/>
    <col min="14333" max="14333" width="7.85546875" style="188" bestFit="1" customWidth="1"/>
    <col min="14334" max="14334" width="7.28515625" style="188" bestFit="1" customWidth="1"/>
    <col min="14335" max="14336" width="7.28515625" style="188" customWidth="1"/>
    <col min="14337" max="14338" width="7.28515625" style="188" bestFit="1" customWidth="1"/>
    <col min="14339" max="14341" width="7.28515625" style="188" customWidth="1"/>
    <col min="14342" max="14347" width="0" style="188" hidden="1" customWidth="1"/>
    <col min="14348" max="14348" width="7.85546875" style="188" customWidth="1"/>
    <col min="14349" max="14587" width="11.42578125" style="188"/>
    <col min="14588" max="14588" width="18.140625" style="188" customWidth="1"/>
    <col min="14589" max="14589" width="7.85546875" style="188" bestFit="1" customWidth="1"/>
    <col min="14590" max="14590" width="7.28515625" style="188" bestFit="1" customWidth="1"/>
    <col min="14591" max="14592" width="7.28515625" style="188" customWidth="1"/>
    <col min="14593" max="14594" width="7.28515625" style="188" bestFit="1" customWidth="1"/>
    <col min="14595" max="14597" width="7.28515625" style="188" customWidth="1"/>
    <col min="14598" max="14603" width="0" style="188" hidden="1" customWidth="1"/>
    <col min="14604" max="14604" width="7.85546875" style="188" customWidth="1"/>
    <col min="14605" max="14843" width="11.42578125" style="188"/>
    <col min="14844" max="14844" width="18.140625" style="188" customWidth="1"/>
    <col min="14845" max="14845" width="7.85546875" style="188" bestFit="1" customWidth="1"/>
    <col min="14846" max="14846" width="7.28515625" style="188" bestFit="1" customWidth="1"/>
    <col min="14847" max="14848" width="7.28515625" style="188" customWidth="1"/>
    <col min="14849" max="14850" width="7.28515625" style="188" bestFit="1" customWidth="1"/>
    <col min="14851" max="14853" width="7.28515625" style="188" customWidth="1"/>
    <col min="14854" max="14859" width="0" style="188" hidden="1" customWidth="1"/>
    <col min="14860" max="14860" width="7.85546875" style="188" customWidth="1"/>
    <col min="14861" max="15099" width="11.42578125" style="188"/>
    <col min="15100" max="15100" width="18.140625" style="188" customWidth="1"/>
    <col min="15101" max="15101" width="7.85546875" style="188" bestFit="1" customWidth="1"/>
    <col min="15102" max="15102" width="7.28515625" style="188" bestFit="1" customWidth="1"/>
    <col min="15103" max="15104" width="7.28515625" style="188" customWidth="1"/>
    <col min="15105" max="15106" width="7.28515625" style="188" bestFit="1" customWidth="1"/>
    <col min="15107" max="15109" width="7.28515625" style="188" customWidth="1"/>
    <col min="15110" max="15115" width="0" style="188" hidden="1" customWidth="1"/>
    <col min="15116" max="15116" width="7.85546875" style="188" customWidth="1"/>
    <col min="15117" max="15355" width="11.42578125" style="188"/>
    <col min="15356" max="15356" width="18.140625" style="188" customWidth="1"/>
    <col min="15357" max="15357" width="7.85546875" style="188" bestFit="1" customWidth="1"/>
    <col min="15358" max="15358" width="7.28515625" style="188" bestFit="1" customWidth="1"/>
    <col min="15359" max="15360" width="7.28515625" style="188" customWidth="1"/>
    <col min="15361" max="15362" width="7.28515625" style="188" bestFit="1" customWidth="1"/>
    <col min="15363" max="15365" width="7.28515625" style="188" customWidth="1"/>
    <col min="15366" max="15371" width="0" style="188" hidden="1" customWidth="1"/>
    <col min="15372" max="15372" width="7.85546875" style="188" customWidth="1"/>
    <col min="15373" max="15611" width="11.42578125" style="188"/>
    <col min="15612" max="15612" width="18.140625" style="188" customWidth="1"/>
    <col min="15613" max="15613" width="7.85546875" style="188" bestFit="1" customWidth="1"/>
    <col min="15614" max="15614" width="7.28515625" style="188" bestFit="1" customWidth="1"/>
    <col min="15615" max="15616" width="7.28515625" style="188" customWidth="1"/>
    <col min="15617" max="15618" width="7.28515625" style="188" bestFit="1" customWidth="1"/>
    <col min="15619" max="15621" width="7.28515625" style="188" customWidth="1"/>
    <col min="15622" max="15627" width="0" style="188" hidden="1" customWidth="1"/>
    <col min="15628" max="15628" width="7.85546875" style="188" customWidth="1"/>
    <col min="15629" max="15867" width="11.42578125" style="188"/>
    <col min="15868" max="15868" width="18.140625" style="188" customWidth="1"/>
    <col min="15869" max="15869" width="7.85546875" style="188" bestFit="1" customWidth="1"/>
    <col min="15870" max="15870" width="7.28515625" style="188" bestFit="1" customWidth="1"/>
    <col min="15871" max="15872" width="7.28515625" style="188" customWidth="1"/>
    <col min="15873" max="15874" width="7.28515625" style="188" bestFit="1" customWidth="1"/>
    <col min="15875" max="15877" width="7.28515625" style="188" customWidth="1"/>
    <col min="15878" max="15883" width="0" style="188" hidden="1" customWidth="1"/>
    <col min="15884" max="15884" width="7.85546875" style="188" customWidth="1"/>
    <col min="15885" max="16123" width="11.42578125" style="188"/>
    <col min="16124" max="16124" width="18.140625" style="188" customWidth="1"/>
    <col min="16125" max="16125" width="7.85546875" style="188" bestFit="1" customWidth="1"/>
    <col min="16126" max="16126" width="7.28515625" style="188" bestFit="1" customWidth="1"/>
    <col min="16127" max="16128" width="7.28515625" style="188" customWidth="1"/>
    <col min="16129" max="16130" width="7.28515625" style="188" bestFit="1" customWidth="1"/>
    <col min="16131" max="16133" width="7.28515625" style="188" customWidth="1"/>
    <col min="16134" max="16139" width="0" style="188" hidden="1" customWidth="1"/>
    <col min="16140" max="16140" width="7.85546875" style="188" customWidth="1"/>
    <col min="16141" max="16384" width="11.42578125" style="188"/>
  </cols>
  <sheetData>
    <row r="1" spans="1:16" s="189" customFormat="1" x14ac:dyDescent="0.2"/>
    <row r="2" spans="1:16" s="189" customFormat="1" x14ac:dyDescent="0.2">
      <c r="A2" s="216" t="s">
        <v>119</v>
      </c>
    </row>
    <row r="3" spans="1:16" s="189" customFormat="1" ht="15" x14ac:dyDescent="0.25">
      <c r="A3" s="216" t="s">
        <v>120</v>
      </c>
      <c r="K3" s="369"/>
    </row>
    <row r="4" spans="1:16" s="189" customFormat="1" x14ac:dyDescent="0.2"/>
    <row r="5" spans="1:16" s="189" customFormat="1" ht="12.75" x14ac:dyDescent="0.2">
      <c r="B5" s="418" t="s">
        <v>111</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s="192" customFormat="1"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246" t="s">
        <v>73</v>
      </c>
      <c r="D10" s="246" t="s">
        <v>74</v>
      </c>
      <c r="E10" s="246" t="s">
        <v>75</v>
      </c>
      <c r="F10" s="246" t="s">
        <v>76</v>
      </c>
      <c r="G10" s="246" t="s">
        <v>8</v>
      </c>
      <c r="H10" s="246" t="s">
        <v>77</v>
      </c>
      <c r="I10" s="246" t="s">
        <v>78</v>
      </c>
      <c r="J10" s="246" t="s">
        <v>79</v>
      </c>
      <c r="K10" s="246" t="s">
        <v>44</v>
      </c>
    </row>
    <row r="11" spans="1:16" x14ac:dyDescent="0.2">
      <c r="B11" s="180" t="s">
        <v>377</v>
      </c>
      <c r="C11" s="180">
        <v>1382</v>
      </c>
      <c r="D11" s="180">
        <v>706</v>
      </c>
      <c r="E11" s="180">
        <f>C11+D11</f>
        <v>2088</v>
      </c>
      <c r="F11" s="181">
        <f>E11/$E$41</f>
        <v>5.7221156481227733E-2</v>
      </c>
      <c r="G11" s="180">
        <v>1524</v>
      </c>
      <c r="H11" s="180">
        <v>149</v>
      </c>
      <c r="I11" s="180">
        <f>G11+H11</f>
        <v>1673</v>
      </c>
      <c r="J11" s="181">
        <f>I11/$I$41</f>
        <v>3.0751415337107565E-2</v>
      </c>
      <c r="K11" s="180">
        <f t="shared" ref="K11:K40" si="0">E11+I11</f>
        <v>3761</v>
      </c>
      <c r="P11" s="193"/>
    </row>
    <row r="12" spans="1:16" x14ac:dyDescent="0.2">
      <c r="B12" s="180" t="s">
        <v>378</v>
      </c>
      <c r="C12" s="180">
        <v>755</v>
      </c>
      <c r="D12" s="180">
        <v>395</v>
      </c>
      <c r="E12" s="180">
        <f t="shared" ref="E12:E40" si="1">C12+D12</f>
        <v>1150</v>
      </c>
      <c r="F12" s="181">
        <f t="shared" ref="F12:F40" si="2">E12/$E$41</f>
        <v>3.1515483694162787E-2</v>
      </c>
      <c r="G12" s="180">
        <v>2264</v>
      </c>
      <c r="H12" s="180">
        <v>118</v>
      </c>
      <c r="I12" s="180">
        <f t="shared" ref="I12:I40" si="3">G12+H12</f>
        <v>2382</v>
      </c>
      <c r="J12" s="181">
        <f t="shared" ref="J12:J40" si="4">I12/$I$41</f>
        <v>4.3783545327549446E-2</v>
      </c>
      <c r="K12" s="180">
        <f t="shared" si="0"/>
        <v>3532</v>
      </c>
      <c r="P12" s="193"/>
    </row>
    <row r="13" spans="1:16" x14ac:dyDescent="0.2">
      <c r="B13" s="180" t="s">
        <v>379</v>
      </c>
      <c r="C13" s="180">
        <v>588</v>
      </c>
      <c r="D13" s="180">
        <v>377</v>
      </c>
      <c r="E13" s="180">
        <f t="shared" si="1"/>
        <v>965</v>
      </c>
      <c r="F13" s="181">
        <f t="shared" si="2"/>
        <v>2.6445601534667032E-2</v>
      </c>
      <c r="G13" s="180">
        <v>1004</v>
      </c>
      <c r="H13" s="180">
        <v>113</v>
      </c>
      <c r="I13" s="180">
        <f t="shared" si="3"/>
        <v>1117</v>
      </c>
      <c r="J13" s="181">
        <f t="shared" si="4"/>
        <v>2.0531578560399971E-2</v>
      </c>
      <c r="K13" s="180">
        <f t="shared" si="0"/>
        <v>2082</v>
      </c>
      <c r="P13" s="193"/>
    </row>
    <row r="14" spans="1:16" x14ac:dyDescent="0.2">
      <c r="B14" s="180" t="s">
        <v>380</v>
      </c>
      <c r="C14" s="180">
        <v>407</v>
      </c>
      <c r="D14" s="180">
        <v>272</v>
      </c>
      <c r="E14" s="180">
        <f t="shared" si="1"/>
        <v>679</v>
      </c>
      <c r="F14" s="181">
        <f t="shared" si="2"/>
        <v>1.8607837763770896E-2</v>
      </c>
      <c r="G14" s="180">
        <v>455</v>
      </c>
      <c r="H14" s="180">
        <v>42</v>
      </c>
      <c r="I14" s="180">
        <f t="shared" si="3"/>
        <v>497</v>
      </c>
      <c r="J14" s="181">
        <f t="shared" si="4"/>
        <v>9.1353576942871852E-3</v>
      </c>
      <c r="K14" s="180">
        <f t="shared" si="0"/>
        <v>1176</v>
      </c>
      <c r="P14" s="193"/>
    </row>
    <row r="15" spans="1:16" x14ac:dyDescent="0.2">
      <c r="B15" s="180" t="s">
        <v>381</v>
      </c>
      <c r="C15" s="180">
        <v>710</v>
      </c>
      <c r="D15" s="180">
        <v>475</v>
      </c>
      <c r="E15" s="180">
        <f t="shared" si="1"/>
        <v>1185</v>
      </c>
      <c r="F15" s="181">
        <f t="shared" si="2"/>
        <v>3.2474650589202521E-2</v>
      </c>
      <c r="G15" s="180">
        <v>2059</v>
      </c>
      <c r="H15" s="180">
        <v>168</v>
      </c>
      <c r="I15" s="180">
        <f t="shared" si="3"/>
        <v>2227</v>
      </c>
      <c r="J15" s="181">
        <f t="shared" si="4"/>
        <v>4.0934490111021252E-2</v>
      </c>
      <c r="K15" s="180">
        <f t="shared" si="0"/>
        <v>3412</v>
      </c>
      <c r="P15" s="193"/>
    </row>
    <row r="16" spans="1:16" x14ac:dyDescent="0.2">
      <c r="B16" s="180" t="s">
        <v>382</v>
      </c>
      <c r="C16" s="180">
        <v>489</v>
      </c>
      <c r="D16" s="180">
        <v>442</v>
      </c>
      <c r="E16" s="180">
        <f t="shared" si="1"/>
        <v>931</v>
      </c>
      <c r="F16" s="181">
        <f t="shared" si="2"/>
        <v>2.5513839408057001E-2</v>
      </c>
      <c r="G16" s="180">
        <v>1060</v>
      </c>
      <c r="H16" s="180">
        <v>149</v>
      </c>
      <c r="I16" s="180">
        <f t="shared" si="3"/>
        <v>1209</v>
      </c>
      <c r="J16" s="181">
        <f t="shared" si="4"/>
        <v>2.2222630688919932E-2</v>
      </c>
      <c r="K16" s="180">
        <f t="shared" si="0"/>
        <v>2140</v>
      </c>
      <c r="P16" s="193"/>
    </row>
    <row r="17" spans="2:16" x14ac:dyDescent="0.2">
      <c r="B17" s="180" t="s">
        <v>383</v>
      </c>
      <c r="C17" s="180">
        <v>97</v>
      </c>
      <c r="D17" s="180">
        <v>31</v>
      </c>
      <c r="E17" s="180">
        <f t="shared" si="1"/>
        <v>128</v>
      </c>
      <c r="F17" s="181">
        <f t="shared" si="2"/>
        <v>3.5078103590024663E-3</v>
      </c>
      <c r="G17" s="180">
        <v>136</v>
      </c>
      <c r="H17" s="180">
        <v>3</v>
      </c>
      <c r="I17" s="180">
        <f t="shared" si="3"/>
        <v>139</v>
      </c>
      <c r="J17" s="181">
        <f t="shared" si="4"/>
        <v>2.5549591941768988E-3</v>
      </c>
      <c r="K17" s="180">
        <f t="shared" si="0"/>
        <v>267</v>
      </c>
      <c r="P17" s="193"/>
    </row>
    <row r="18" spans="2:16" x14ac:dyDescent="0.2">
      <c r="B18" s="180" t="s">
        <v>384</v>
      </c>
      <c r="C18" s="180">
        <v>4824</v>
      </c>
      <c r="D18" s="180">
        <v>2541</v>
      </c>
      <c r="E18" s="180">
        <f t="shared" si="1"/>
        <v>7365</v>
      </c>
      <c r="F18" s="181">
        <f t="shared" si="2"/>
        <v>0.20183611948479036</v>
      </c>
      <c r="G18" s="180">
        <v>11427</v>
      </c>
      <c r="H18" s="180">
        <v>1007</v>
      </c>
      <c r="I18" s="180">
        <f t="shared" si="3"/>
        <v>12434</v>
      </c>
      <c r="J18" s="181">
        <f t="shared" si="4"/>
        <v>0.22854937136975223</v>
      </c>
      <c r="K18" s="180">
        <f t="shared" si="0"/>
        <v>19799</v>
      </c>
      <c r="P18" s="193"/>
    </row>
    <row r="19" spans="2:16" x14ac:dyDescent="0.2">
      <c r="B19" s="180" t="s">
        <v>385</v>
      </c>
      <c r="C19" s="180">
        <v>210</v>
      </c>
      <c r="D19" s="180">
        <v>72</v>
      </c>
      <c r="E19" s="180">
        <f t="shared" si="1"/>
        <v>282</v>
      </c>
      <c r="F19" s="181">
        <f t="shared" si="2"/>
        <v>7.7281446971773091E-3</v>
      </c>
      <c r="G19" s="180">
        <v>193</v>
      </c>
      <c r="H19" s="180">
        <v>17</v>
      </c>
      <c r="I19" s="180">
        <f t="shared" si="3"/>
        <v>210</v>
      </c>
      <c r="J19" s="181">
        <f t="shared" si="4"/>
        <v>3.8600102933607824E-3</v>
      </c>
      <c r="K19" s="180">
        <f t="shared" si="0"/>
        <v>492</v>
      </c>
      <c r="P19" s="193"/>
    </row>
    <row r="20" spans="2:16" x14ac:dyDescent="0.2">
      <c r="B20" s="180" t="s">
        <v>386</v>
      </c>
      <c r="C20" s="180">
        <v>886</v>
      </c>
      <c r="D20" s="180">
        <v>578</v>
      </c>
      <c r="E20" s="180">
        <f t="shared" si="1"/>
        <v>1464</v>
      </c>
      <c r="F20" s="181">
        <f t="shared" si="2"/>
        <v>4.0120580981090712E-2</v>
      </c>
      <c r="G20" s="180">
        <v>767</v>
      </c>
      <c r="H20" s="180">
        <v>79</v>
      </c>
      <c r="I20" s="180">
        <f t="shared" si="3"/>
        <v>846</v>
      </c>
      <c r="J20" s="181">
        <f t="shared" si="4"/>
        <v>1.5550327181824865E-2</v>
      </c>
      <c r="K20" s="180">
        <f t="shared" si="0"/>
        <v>2310</v>
      </c>
      <c r="P20" s="193"/>
    </row>
    <row r="21" spans="2:16" x14ac:dyDescent="0.2">
      <c r="B21" s="180" t="s">
        <v>387</v>
      </c>
      <c r="C21" s="180">
        <v>1102</v>
      </c>
      <c r="D21" s="180">
        <v>679</v>
      </c>
      <c r="E21" s="180">
        <f t="shared" si="1"/>
        <v>1781</v>
      </c>
      <c r="F21" s="181">
        <f t="shared" si="2"/>
        <v>4.8807892573307754E-2</v>
      </c>
      <c r="G21" s="180">
        <v>3507</v>
      </c>
      <c r="H21" s="180">
        <v>238</v>
      </c>
      <c r="I21" s="180">
        <f t="shared" si="3"/>
        <v>3745</v>
      </c>
      <c r="J21" s="181">
        <f t="shared" si="4"/>
        <v>6.8836850231600619E-2</v>
      </c>
      <c r="K21" s="180">
        <f t="shared" si="0"/>
        <v>5526</v>
      </c>
      <c r="P21" s="193"/>
    </row>
    <row r="22" spans="2:16" x14ac:dyDescent="0.2">
      <c r="B22" s="180" t="s">
        <v>388</v>
      </c>
      <c r="C22" s="180">
        <v>176</v>
      </c>
      <c r="D22" s="180">
        <v>134</v>
      </c>
      <c r="E22" s="180">
        <f t="shared" si="1"/>
        <v>310</v>
      </c>
      <c r="F22" s="181">
        <f t="shared" si="2"/>
        <v>8.4954782132090987E-3</v>
      </c>
      <c r="G22" s="180">
        <v>244</v>
      </c>
      <c r="H22" s="180">
        <v>30</v>
      </c>
      <c r="I22" s="180">
        <f t="shared" si="3"/>
        <v>274</v>
      </c>
      <c r="J22" s="181">
        <f t="shared" si="4"/>
        <v>5.036394382765973E-3</v>
      </c>
      <c r="K22" s="180">
        <f t="shared" si="0"/>
        <v>584</v>
      </c>
      <c r="P22" s="193"/>
    </row>
    <row r="23" spans="2:16" x14ac:dyDescent="0.2">
      <c r="B23" s="180" t="s">
        <v>389</v>
      </c>
      <c r="C23" s="180">
        <v>179</v>
      </c>
      <c r="D23" s="180">
        <v>109</v>
      </c>
      <c r="E23" s="180">
        <f t="shared" si="1"/>
        <v>288</v>
      </c>
      <c r="F23" s="181">
        <f t="shared" si="2"/>
        <v>7.8925733077555502E-3</v>
      </c>
      <c r="G23" s="180">
        <v>287</v>
      </c>
      <c r="H23" s="180">
        <v>25</v>
      </c>
      <c r="I23" s="180">
        <f t="shared" si="3"/>
        <v>312</v>
      </c>
      <c r="J23" s="181">
        <f t="shared" si="4"/>
        <v>5.7348724358503049E-3</v>
      </c>
      <c r="K23" s="180">
        <f t="shared" si="0"/>
        <v>600</v>
      </c>
      <c r="P23" s="193"/>
    </row>
    <row r="24" spans="2:16" x14ac:dyDescent="0.2">
      <c r="B24" s="180" t="s">
        <v>390</v>
      </c>
      <c r="C24" s="180">
        <v>383</v>
      </c>
      <c r="D24" s="180">
        <v>271</v>
      </c>
      <c r="E24" s="180">
        <f t="shared" si="1"/>
        <v>654</v>
      </c>
      <c r="F24" s="181">
        <f t="shared" si="2"/>
        <v>1.7922718553028228E-2</v>
      </c>
      <c r="G24" s="180">
        <v>793</v>
      </c>
      <c r="H24" s="180">
        <v>114</v>
      </c>
      <c r="I24" s="180">
        <f t="shared" si="3"/>
        <v>907</v>
      </c>
      <c r="J24" s="181">
        <f t="shared" si="4"/>
        <v>1.6671568267039187E-2</v>
      </c>
      <c r="K24" s="180">
        <f t="shared" si="0"/>
        <v>1561</v>
      </c>
      <c r="P24" s="193"/>
    </row>
    <row r="25" spans="2:16" ht="16.5" customHeight="1" x14ac:dyDescent="0.2">
      <c r="B25" s="180" t="s">
        <v>391</v>
      </c>
      <c r="C25" s="180">
        <v>466</v>
      </c>
      <c r="D25" s="180">
        <v>381</v>
      </c>
      <c r="E25" s="180">
        <f t="shared" si="1"/>
        <v>847</v>
      </c>
      <c r="F25" s="181">
        <f t="shared" si="2"/>
        <v>2.3211838859961632E-2</v>
      </c>
      <c r="G25" s="180">
        <v>352</v>
      </c>
      <c r="H25" s="180">
        <v>75</v>
      </c>
      <c r="I25" s="180">
        <f t="shared" si="3"/>
        <v>427</v>
      </c>
      <c r="J25" s="181">
        <f t="shared" si="4"/>
        <v>7.8486875965002572E-3</v>
      </c>
      <c r="K25" s="180">
        <f t="shared" si="0"/>
        <v>1274</v>
      </c>
      <c r="P25" s="193"/>
    </row>
    <row r="26" spans="2:16" x14ac:dyDescent="0.2">
      <c r="B26" s="180" t="s">
        <v>392</v>
      </c>
      <c r="C26" s="180">
        <v>124</v>
      </c>
      <c r="D26" s="180">
        <v>49</v>
      </c>
      <c r="E26" s="180">
        <f t="shared" si="1"/>
        <v>173</v>
      </c>
      <c r="F26" s="181">
        <f t="shared" si="2"/>
        <v>4.7410249383392708E-3</v>
      </c>
      <c r="G26" s="180">
        <v>132</v>
      </c>
      <c r="H26" s="180">
        <v>10</v>
      </c>
      <c r="I26" s="180">
        <f t="shared" si="3"/>
        <v>142</v>
      </c>
      <c r="J26" s="181">
        <f t="shared" si="4"/>
        <v>2.6101021983677671E-3</v>
      </c>
      <c r="K26" s="180">
        <f t="shared" si="0"/>
        <v>315</v>
      </c>
      <c r="P26" s="193"/>
    </row>
    <row r="27" spans="2:16" x14ac:dyDescent="0.2">
      <c r="B27" s="180" t="s">
        <v>393</v>
      </c>
      <c r="C27" s="180">
        <v>292</v>
      </c>
      <c r="D27" s="180">
        <v>246</v>
      </c>
      <c r="E27" s="180">
        <f t="shared" si="1"/>
        <v>538</v>
      </c>
      <c r="F27" s="181">
        <f t="shared" si="2"/>
        <v>1.4743765415182242E-2</v>
      </c>
      <c r="G27" s="180">
        <v>361</v>
      </c>
      <c r="H27" s="180">
        <v>62</v>
      </c>
      <c r="I27" s="180">
        <f t="shared" si="3"/>
        <v>423</v>
      </c>
      <c r="J27" s="181">
        <f t="shared" si="4"/>
        <v>7.7751635909124326E-3</v>
      </c>
      <c r="K27" s="180">
        <f t="shared" si="0"/>
        <v>961</v>
      </c>
      <c r="P27" s="193"/>
    </row>
    <row r="28" spans="2:16" x14ac:dyDescent="0.2">
      <c r="B28" s="180" t="s">
        <v>394</v>
      </c>
      <c r="C28" s="180">
        <v>4032</v>
      </c>
      <c r="D28" s="180">
        <v>2466</v>
      </c>
      <c r="E28" s="180">
        <f t="shared" si="1"/>
        <v>6498</v>
      </c>
      <c r="F28" s="181">
        <f t="shared" si="2"/>
        <v>0.17807618525623459</v>
      </c>
      <c r="G28" s="180">
        <v>11712</v>
      </c>
      <c r="H28" s="180">
        <v>1240</v>
      </c>
      <c r="I28" s="180">
        <f t="shared" si="3"/>
        <v>12952</v>
      </c>
      <c r="J28" s="181">
        <f t="shared" si="4"/>
        <v>0.23807073009337548</v>
      </c>
      <c r="K28" s="180">
        <f t="shared" si="0"/>
        <v>19450</v>
      </c>
      <c r="P28" s="193"/>
    </row>
    <row r="29" spans="2:16" x14ac:dyDescent="0.2">
      <c r="B29" s="180" t="s">
        <v>395</v>
      </c>
      <c r="C29" s="180">
        <v>408</v>
      </c>
      <c r="D29" s="180">
        <v>296</v>
      </c>
      <c r="E29" s="180">
        <f t="shared" si="1"/>
        <v>704</v>
      </c>
      <c r="F29" s="181">
        <f t="shared" si="2"/>
        <v>1.9292956974513567E-2</v>
      </c>
      <c r="G29" s="180">
        <v>802</v>
      </c>
      <c r="H29" s="180">
        <v>106</v>
      </c>
      <c r="I29" s="180">
        <f t="shared" si="3"/>
        <v>908</v>
      </c>
      <c r="J29" s="181">
        <f t="shared" si="4"/>
        <v>1.6689949268436144E-2</v>
      </c>
      <c r="K29" s="180">
        <f t="shared" si="0"/>
        <v>1612</v>
      </c>
      <c r="P29" s="193"/>
    </row>
    <row r="30" spans="2:16" x14ac:dyDescent="0.2">
      <c r="B30" s="180" t="s">
        <v>396</v>
      </c>
      <c r="C30" s="180">
        <v>247</v>
      </c>
      <c r="D30" s="180">
        <v>177</v>
      </c>
      <c r="E30" s="180">
        <f t="shared" si="1"/>
        <v>424</v>
      </c>
      <c r="F30" s="181">
        <f t="shared" si="2"/>
        <v>1.1619621814195669E-2</v>
      </c>
      <c r="G30" s="180">
        <v>518</v>
      </c>
      <c r="H30" s="180">
        <v>50</v>
      </c>
      <c r="I30" s="180">
        <f t="shared" si="3"/>
        <v>568</v>
      </c>
      <c r="J30" s="181">
        <f t="shared" si="4"/>
        <v>1.0440408793471068E-2</v>
      </c>
      <c r="K30" s="180">
        <f t="shared" si="0"/>
        <v>992</v>
      </c>
      <c r="P30" s="193"/>
    </row>
    <row r="31" spans="2:16" x14ac:dyDescent="0.2">
      <c r="B31" s="180" t="s">
        <v>397</v>
      </c>
      <c r="C31" s="180">
        <v>513</v>
      </c>
      <c r="D31" s="180">
        <v>310</v>
      </c>
      <c r="E31" s="180">
        <f t="shared" si="1"/>
        <v>823</v>
      </c>
      <c r="F31" s="181">
        <f t="shared" si="2"/>
        <v>2.2554124417648671E-2</v>
      </c>
      <c r="G31" s="180">
        <v>1341</v>
      </c>
      <c r="H31" s="180">
        <v>78</v>
      </c>
      <c r="I31" s="180">
        <f t="shared" si="3"/>
        <v>1419</v>
      </c>
      <c r="J31" s="181">
        <f t="shared" si="4"/>
        <v>2.6082640982280716E-2</v>
      </c>
      <c r="K31" s="180">
        <f t="shared" si="0"/>
        <v>2242</v>
      </c>
      <c r="P31" s="193"/>
    </row>
    <row r="32" spans="2:16" x14ac:dyDescent="0.2">
      <c r="B32" s="180" t="s">
        <v>398</v>
      </c>
      <c r="C32" s="180">
        <v>565</v>
      </c>
      <c r="D32" s="180">
        <v>306</v>
      </c>
      <c r="E32" s="180">
        <f t="shared" si="1"/>
        <v>871</v>
      </c>
      <c r="F32" s="181">
        <f t="shared" si="2"/>
        <v>2.3869553302274596E-2</v>
      </c>
      <c r="G32" s="180">
        <v>820</v>
      </c>
      <c r="H32" s="180">
        <v>66</v>
      </c>
      <c r="I32" s="180">
        <f t="shared" si="3"/>
        <v>886</v>
      </c>
      <c r="J32" s="181">
        <f t="shared" si="4"/>
        <v>1.6285567237703111E-2</v>
      </c>
      <c r="K32" s="180">
        <f t="shared" si="0"/>
        <v>1757</v>
      </c>
      <c r="P32" s="193"/>
    </row>
    <row r="33" spans="2:16" x14ac:dyDescent="0.2">
      <c r="B33" s="180" t="s">
        <v>399</v>
      </c>
      <c r="C33" s="180">
        <v>444</v>
      </c>
      <c r="D33" s="180">
        <v>368</v>
      </c>
      <c r="E33" s="180">
        <f t="shared" si="1"/>
        <v>812</v>
      </c>
      <c r="F33" s="181">
        <f t="shared" si="2"/>
        <v>2.2252671964921898E-2</v>
      </c>
      <c r="G33" s="180">
        <v>1414</v>
      </c>
      <c r="H33" s="180">
        <v>82</v>
      </c>
      <c r="I33" s="180">
        <f t="shared" si="3"/>
        <v>1496</v>
      </c>
      <c r="J33" s="181">
        <f t="shared" si="4"/>
        <v>2.7497978089846335E-2</v>
      </c>
      <c r="K33" s="180">
        <f t="shared" si="0"/>
        <v>2308</v>
      </c>
      <c r="P33" s="193"/>
    </row>
    <row r="34" spans="2:16" x14ac:dyDescent="0.2">
      <c r="B34" s="180" t="s">
        <v>400</v>
      </c>
      <c r="C34" s="180">
        <v>949</v>
      </c>
      <c r="D34" s="180">
        <v>633</v>
      </c>
      <c r="E34" s="180">
        <f t="shared" si="1"/>
        <v>1582</v>
      </c>
      <c r="F34" s="181">
        <f t="shared" si="2"/>
        <v>4.3354343655796108E-2</v>
      </c>
      <c r="G34" s="180">
        <v>1025</v>
      </c>
      <c r="H34" s="180">
        <v>81</v>
      </c>
      <c r="I34" s="180">
        <f t="shared" si="3"/>
        <v>1106</v>
      </c>
      <c r="J34" s="181">
        <f t="shared" si="4"/>
        <v>2.0329387545033453E-2</v>
      </c>
      <c r="K34" s="180">
        <f t="shared" si="0"/>
        <v>2688</v>
      </c>
      <c r="P34" s="193"/>
    </row>
    <row r="35" spans="2:16" x14ac:dyDescent="0.2">
      <c r="B35" s="180" t="s">
        <v>401</v>
      </c>
      <c r="C35" s="180">
        <v>1111</v>
      </c>
      <c r="D35" s="180">
        <v>710</v>
      </c>
      <c r="E35" s="180">
        <f t="shared" si="1"/>
        <v>1821</v>
      </c>
      <c r="F35" s="181">
        <f t="shared" si="2"/>
        <v>4.9904083310496027E-2</v>
      </c>
      <c r="G35" s="180">
        <v>3199</v>
      </c>
      <c r="H35" s="180">
        <v>217</v>
      </c>
      <c r="I35" s="180">
        <f t="shared" si="3"/>
        <v>3416</v>
      </c>
      <c r="J35" s="181">
        <f t="shared" si="4"/>
        <v>6.2789500772002058E-2</v>
      </c>
      <c r="K35" s="180">
        <f t="shared" si="0"/>
        <v>5237</v>
      </c>
      <c r="P35" s="193"/>
    </row>
    <row r="36" spans="2:16" x14ac:dyDescent="0.2">
      <c r="B36" s="180" t="s">
        <v>402</v>
      </c>
      <c r="C36" s="180">
        <v>400</v>
      </c>
      <c r="D36" s="180">
        <v>243</v>
      </c>
      <c r="E36" s="180">
        <f t="shared" si="1"/>
        <v>643</v>
      </c>
      <c r="F36" s="181">
        <f t="shared" si="2"/>
        <v>1.7621266100301451E-2</v>
      </c>
      <c r="G36" s="180">
        <v>942</v>
      </c>
      <c r="H36" s="180">
        <v>64</v>
      </c>
      <c r="I36" s="180">
        <f t="shared" si="3"/>
        <v>1006</v>
      </c>
      <c r="J36" s="181">
        <f t="shared" si="4"/>
        <v>1.8491287405337842E-2</v>
      </c>
      <c r="K36" s="180">
        <f t="shared" si="0"/>
        <v>1649</v>
      </c>
      <c r="P36" s="193"/>
    </row>
    <row r="37" spans="2:16" x14ac:dyDescent="0.2">
      <c r="B37" s="180" t="s">
        <v>403</v>
      </c>
      <c r="C37" s="180">
        <v>401</v>
      </c>
      <c r="D37" s="180">
        <v>193</v>
      </c>
      <c r="E37" s="180">
        <f t="shared" si="1"/>
        <v>594</v>
      </c>
      <c r="F37" s="181">
        <f t="shared" si="2"/>
        <v>1.6278432447245819E-2</v>
      </c>
      <c r="G37" s="180">
        <v>661</v>
      </c>
      <c r="H37" s="180">
        <v>79</v>
      </c>
      <c r="I37" s="180">
        <f t="shared" si="3"/>
        <v>740</v>
      </c>
      <c r="J37" s="181">
        <f t="shared" si="4"/>
        <v>1.3601941033747518E-2</v>
      </c>
      <c r="K37" s="180">
        <f t="shared" si="0"/>
        <v>1334</v>
      </c>
      <c r="P37" s="193"/>
    </row>
    <row r="38" spans="2:16" x14ac:dyDescent="0.2">
      <c r="B38" s="180" t="s">
        <v>404</v>
      </c>
      <c r="C38" s="180">
        <v>138</v>
      </c>
      <c r="D38" s="180">
        <v>63</v>
      </c>
      <c r="E38" s="180">
        <f t="shared" si="1"/>
        <v>201</v>
      </c>
      <c r="F38" s="181">
        <f t="shared" si="2"/>
        <v>5.5083584543710604E-3</v>
      </c>
      <c r="G38" s="180">
        <v>297</v>
      </c>
      <c r="H38" s="180">
        <v>23</v>
      </c>
      <c r="I38" s="180">
        <f t="shared" si="3"/>
        <v>320</v>
      </c>
      <c r="J38" s="181">
        <f t="shared" si="4"/>
        <v>5.8819204470259541E-3</v>
      </c>
      <c r="K38" s="180">
        <f t="shared" si="0"/>
        <v>521</v>
      </c>
      <c r="P38" s="193"/>
    </row>
    <row r="39" spans="2:16" x14ac:dyDescent="0.2">
      <c r="B39" s="180" t="s">
        <v>405</v>
      </c>
      <c r="C39" s="180">
        <v>391</v>
      </c>
      <c r="D39" s="180">
        <v>196</v>
      </c>
      <c r="E39" s="180">
        <f t="shared" si="1"/>
        <v>587</v>
      </c>
      <c r="F39" s="181">
        <f t="shared" si="2"/>
        <v>1.6086599068237874E-2</v>
      </c>
      <c r="G39" s="180">
        <v>421</v>
      </c>
      <c r="H39" s="180">
        <v>40</v>
      </c>
      <c r="I39" s="180">
        <f t="shared" si="3"/>
        <v>461</v>
      </c>
      <c r="J39" s="181">
        <f t="shared" si="4"/>
        <v>8.4736416439967644E-3</v>
      </c>
      <c r="K39" s="180">
        <f t="shared" si="0"/>
        <v>1048</v>
      </c>
      <c r="P39" s="193"/>
    </row>
    <row r="40" spans="2:16" x14ac:dyDescent="0.2">
      <c r="B40" s="180" t="s">
        <v>406</v>
      </c>
      <c r="C40" s="180">
        <v>83</v>
      </c>
      <c r="D40" s="180">
        <v>19</v>
      </c>
      <c r="E40" s="180">
        <f t="shared" si="1"/>
        <v>102</v>
      </c>
      <c r="F40" s="181">
        <f t="shared" si="2"/>
        <v>2.7952863798300902E-3</v>
      </c>
      <c r="G40" s="180">
        <v>158</v>
      </c>
      <c r="H40" s="180">
        <v>4</v>
      </c>
      <c r="I40" s="180">
        <f t="shared" si="3"/>
        <v>162</v>
      </c>
      <c r="J40" s="181">
        <f t="shared" si="4"/>
        <v>2.9777222263068894E-3</v>
      </c>
      <c r="K40" s="180">
        <f t="shared" si="0"/>
        <v>264</v>
      </c>
      <c r="P40" s="193"/>
    </row>
    <row r="41" spans="2:16" x14ac:dyDescent="0.2">
      <c r="B41" s="182" t="s">
        <v>64</v>
      </c>
      <c r="C41" s="180">
        <f t="shared" ref="C41:H41" si="5">SUM(C11:C40)</f>
        <v>22752</v>
      </c>
      <c r="D41" s="180">
        <f t="shared" si="5"/>
        <v>13738</v>
      </c>
      <c r="E41" s="182">
        <f t="shared" ref="E41" si="6">C41+D41</f>
        <v>36490</v>
      </c>
      <c r="F41" s="184">
        <f t="shared" ref="F41" si="7">E41/$E$41</f>
        <v>1</v>
      </c>
      <c r="G41" s="180">
        <f t="shared" si="5"/>
        <v>49875</v>
      </c>
      <c r="H41" s="180">
        <f t="shared" si="5"/>
        <v>4529</v>
      </c>
      <c r="I41" s="182">
        <f t="shared" ref="I41" si="8">G41+H41</f>
        <v>54404</v>
      </c>
      <c r="J41" s="213">
        <f t="shared" ref="J41" si="9">I41/$I$41</f>
        <v>1</v>
      </c>
      <c r="K41" s="182">
        <f t="shared" ref="K41:K42" si="10">E41+I41</f>
        <v>90894</v>
      </c>
      <c r="P41" s="193"/>
    </row>
    <row r="42" spans="2:16" ht="25.5" customHeight="1" x14ac:dyDescent="0.2">
      <c r="B42" s="194" t="s">
        <v>80</v>
      </c>
      <c r="C42" s="195">
        <f>+C41/$K$41</f>
        <v>0.25031355204964023</v>
      </c>
      <c r="D42" s="195">
        <f>+D41/$K$41</f>
        <v>0.15114308975289897</v>
      </c>
      <c r="E42" s="196">
        <f>C42+D42</f>
        <v>0.4014566418025392</v>
      </c>
      <c r="F42" s="196"/>
      <c r="G42" s="195">
        <f>+G41/$K$41</f>
        <v>0.54871608687042051</v>
      </c>
      <c r="H42" s="195">
        <f>+H41/$K$41</f>
        <v>4.982727132704029E-2</v>
      </c>
      <c r="I42" s="196">
        <f>G42+H42</f>
        <v>0.59854335819746085</v>
      </c>
      <c r="J42" s="196"/>
      <c r="K42" s="196">
        <f t="shared" si="10"/>
        <v>1</v>
      </c>
    </row>
    <row r="43" spans="2:16" x14ac:dyDescent="0.2">
      <c r="B43" s="187"/>
      <c r="C43" s="200"/>
      <c r="D43" s="200"/>
      <c r="E43" s="200"/>
      <c r="F43" s="200"/>
      <c r="G43" s="200"/>
      <c r="H43" s="200"/>
      <c r="I43" s="200"/>
      <c r="J43" s="200"/>
      <c r="K43" s="200"/>
    </row>
    <row r="44" spans="2:16" ht="12.75" x14ac:dyDescent="0.2">
      <c r="B44" s="418" t="s">
        <v>112</v>
      </c>
      <c r="C44" s="418"/>
      <c r="D44" s="418"/>
      <c r="E44" s="418"/>
      <c r="F44" s="418"/>
      <c r="G44" s="418"/>
      <c r="H44" s="418"/>
      <c r="I44" s="418"/>
      <c r="J44" s="418"/>
      <c r="K44" s="418"/>
    </row>
    <row r="45" spans="2:16" ht="12.75" x14ac:dyDescent="0.2">
      <c r="B45" s="431" t="str">
        <f>'Solicitudes Regiones'!$B$6:$P$6</f>
        <v>Acumuladas de julio de 2008 a enero de 2018</v>
      </c>
      <c r="C45" s="431"/>
      <c r="D45" s="431"/>
      <c r="E45" s="431"/>
      <c r="F45" s="431"/>
      <c r="G45" s="431"/>
      <c r="H45" s="431"/>
      <c r="I45" s="431"/>
      <c r="J45" s="431"/>
      <c r="K45" s="431"/>
    </row>
    <row r="47" spans="2:16" ht="15" customHeight="1" x14ac:dyDescent="0.2">
      <c r="B47" s="446" t="s">
        <v>81</v>
      </c>
      <c r="C47" s="446"/>
      <c r="D47" s="446"/>
      <c r="E47" s="446"/>
      <c r="F47" s="446"/>
      <c r="G47" s="446"/>
      <c r="H47" s="446"/>
      <c r="I47" s="446"/>
      <c r="J47" s="446"/>
      <c r="K47" s="446"/>
      <c r="L47" s="201"/>
    </row>
    <row r="48" spans="2:16" ht="15" customHeight="1" x14ac:dyDescent="0.2">
      <c r="B48" s="446" t="s">
        <v>72</v>
      </c>
      <c r="C48" s="446" t="s">
        <v>2</v>
      </c>
      <c r="D48" s="446"/>
      <c r="E48" s="446"/>
      <c r="F48" s="446"/>
      <c r="G48" s="446"/>
      <c r="H48" s="446"/>
      <c r="I48" s="446"/>
      <c r="J48" s="446"/>
      <c r="K48" s="446"/>
    </row>
    <row r="49" spans="2:11" ht="24" x14ac:dyDescent="0.2">
      <c r="B49" s="446"/>
      <c r="C49" s="186" t="s">
        <v>73</v>
      </c>
      <c r="D49" s="186" t="s">
        <v>74</v>
      </c>
      <c r="E49" s="186" t="s">
        <v>75</v>
      </c>
      <c r="F49" s="186" t="s">
        <v>76</v>
      </c>
      <c r="G49" s="186" t="s">
        <v>8</v>
      </c>
      <c r="H49" s="186" t="s">
        <v>77</v>
      </c>
      <c r="I49" s="186" t="s">
        <v>78</v>
      </c>
      <c r="J49" s="186" t="s">
        <v>79</v>
      </c>
      <c r="K49" s="186" t="s">
        <v>44</v>
      </c>
    </row>
    <row r="50" spans="2:11" x14ac:dyDescent="0.2">
      <c r="B50" s="180" t="s">
        <v>377</v>
      </c>
      <c r="C50" s="180">
        <v>1316</v>
      </c>
      <c r="D50" s="180">
        <v>336</v>
      </c>
      <c r="E50" s="180">
        <f>C50+D50</f>
        <v>1652</v>
      </c>
      <c r="F50" s="181">
        <f>E50/$E$80</f>
        <v>5.7075732448866774E-2</v>
      </c>
      <c r="G50" s="180">
        <v>1302</v>
      </c>
      <c r="H50" s="180">
        <v>126</v>
      </c>
      <c r="I50" s="180">
        <f>G50+H50</f>
        <v>1428</v>
      </c>
      <c r="J50" s="181">
        <f>I50/$I$80</f>
        <v>3.0716283071628308E-2</v>
      </c>
      <c r="K50" s="180">
        <f t="shared" ref="K50:K79" si="11">E50+I50</f>
        <v>3080</v>
      </c>
    </row>
    <row r="51" spans="2:11" x14ac:dyDescent="0.2">
      <c r="B51" s="180" t="s">
        <v>378</v>
      </c>
      <c r="C51" s="180">
        <v>676</v>
      </c>
      <c r="D51" s="180">
        <v>211</v>
      </c>
      <c r="E51" s="180">
        <f t="shared" ref="E51:E79" si="12">C51+D51</f>
        <v>887</v>
      </c>
      <c r="F51" s="181">
        <f t="shared" ref="F51:F79" si="13">E51/$E$80</f>
        <v>3.0645384190160309E-2</v>
      </c>
      <c r="G51" s="180">
        <v>1918</v>
      </c>
      <c r="H51" s="180">
        <v>96</v>
      </c>
      <c r="I51" s="180">
        <f t="shared" ref="I51:I79" si="14">G51+H51</f>
        <v>2014</v>
      </c>
      <c r="J51" s="181">
        <f t="shared" ref="J51:J79" si="15">I51/$I$80</f>
        <v>4.3321144332114432E-2</v>
      </c>
      <c r="K51" s="180">
        <f t="shared" si="11"/>
        <v>2901</v>
      </c>
    </row>
    <row r="52" spans="2:11" x14ac:dyDescent="0.2">
      <c r="B52" s="180" t="s">
        <v>379</v>
      </c>
      <c r="C52" s="180">
        <v>548</v>
      </c>
      <c r="D52" s="180">
        <v>168</v>
      </c>
      <c r="E52" s="180">
        <f t="shared" si="12"/>
        <v>716</v>
      </c>
      <c r="F52" s="181">
        <f t="shared" si="13"/>
        <v>2.4737423991155333E-2</v>
      </c>
      <c r="G52" s="180">
        <v>886</v>
      </c>
      <c r="H52" s="180">
        <v>97</v>
      </c>
      <c r="I52" s="180">
        <f t="shared" si="14"/>
        <v>983</v>
      </c>
      <c r="J52" s="181">
        <f t="shared" si="15"/>
        <v>2.1144332114433211E-2</v>
      </c>
      <c r="K52" s="180">
        <f t="shared" si="11"/>
        <v>1699</v>
      </c>
    </row>
    <row r="53" spans="2:11" x14ac:dyDescent="0.2">
      <c r="B53" s="180" t="s">
        <v>380</v>
      </c>
      <c r="C53" s="180">
        <v>396</v>
      </c>
      <c r="D53" s="180">
        <v>110</v>
      </c>
      <c r="E53" s="180">
        <f t="shared" si="12"/>
        <v>506</v>
      </c>
      <c r="F53" s="181">
        <f t="shared" si="13"/>
        <v>1.7482034273079049E-2</v>
      </c>
      <c r="G53" s="180">
        <v>388</v>
      </c>
      <c r="H53" s="180">
        <v>35</v>
      </c>
      <c r="I53" s="180">
        <f t="shared" si="14"/>
        <v>423</v>
      </c>
      <c r="J53" s="181">
        <f t="shared" si="15"/>
        <v>9.0987309098730911E-3</v>
      </c>
      <c r="K53" s="180">
        <f t="shared" si="11"/>
        <v>929</v>
      </c>
    </row>
    <row r="54" spans="2:11" x14ac:dyDescent="0.2">
      <c r="B54" s="180" t="s">
        <v>381</v>
      </c>
      <c r="C54" s="180">
        <v>667</v>
      </c>
      <c r="D54" s="180">
        <v>329</v>
      </c>
      <c r="E54" s="180">
        <f t="shared" si="12"/>
        <v>996</v>
      </c>
      <c r="F54" s="181">
        <f t="shared" si="13"/>
        <v>3.4411276948590384E-2</v>
      </c>
      <c r="G54" s="180">
        <v>1863</v>
      </c>
      <c r="H54" s="180">
        <v>138</v>
      </c>
      <c r="I54" s="180">
        <f t="shared" si="14"/>
        <v>2001</v>
      </c>
      <c r="J54" s="181">
        <f t="shared" si="15"/>
        <v>4.3041514304151429E-2</v>
      </c>
      <c r="K54" s="180">
        <f t="shared" si="11"/>
        <v>2997</v>
      </c>
    </row>
    <row r="55" spans="2:11" x14ac:dyDescent="0.2">
      <c r="B55" s="180" t="s">
        <v>382</v>
      </c>
      <c r="C55" s="180">
        <v>460</v>
      </c>
      <c r="D55" s="180">
        <v>275</v>
      </c>
      <c r="E55" s="180">
        <f t="shared" si="12"/>
        <v>735</v>
      </c>
      <c r="F55" s="181">
        <f t="shared" si="13"/>
        <v>2.5393864013266997E-2</v>
      </c>
      <c r="G55" s="180">
        <v>976</v>
      </c>
      <c r="H55" s="180">
        <v>127</v>
      </c>
      <c r="I55" s="180">
        <f t="shared" si="14"/>
        <v>1103</v>
      </c>
      <c r="J55" s="181">
        <f t="shared" si="15"/>
        <v>2.3725532372553239E-2</v>
      </c>
      <c r="K55" s="180">
        <f t="shared" si="11"/>
        <v>1838</v>
      </c>
    </row>
    <row r="56" spans="2:11" x14ac:dyDescent="0.2">
      <c r="B56" s="180" t="s">
        <v>383</v>
      </c>
      <c r="C56" s="180">
        <v>97</v>
      </c>
      <c r="D56" s="180">
        <v>14</v>
      </c>
      <c r="E56" s="180">
        <f t="shared" si="12"/>
        <v>111</v>
      </c>
      <c r="F56" s="181">
        <f t="shared" si="13"/>
        <v>3.8349917081260364E-3</v>
      </c>
      <c r="G56" s="180">
        <v>119</v>
      </c>
      <c r="H56" s="180">
        <v>3</v>
      </c>
      <c r="I56" s="180">
        <f t="shared" si="14"/>
        <v>122</v>
      </c>
      <c r="J56" s="181">
        <f t="shared" si="15"/>
        <v>2.6242202624220264E-3</v>
      </c>
      <c r="K56" s="180">
        <f t="shared" si="11"/>
        <v>233</v>
      </c>
    </row>
    <row r="57" spans="2:11" x14ac:dyDescent="0.2">
      <c r="B57" s="180" t="s">
        <v>384</v>
      </c>
      <c r="C57" s="180">
        <v>4410</v>
      </c>
      <c r="D57" s="180">
        <v>1476</v>
      </c>
      <c r="E57" s="180">
        <f t="shared" si="12"/>
        <v>5886</v>
      </c>
      <c r="F57" s="181">
        <f t="shared" si="13"/>
        <v>0.20335820895522388</v>
      </c>
      <c r="G57" s="180">
        <v>9530</v>
      </c>
      <c r="H57" s="180">
        <v>781</v>
      </c>
      <c r="I57" s="180">
        <f t="shared" si="14"/>
        <v>10311</v>
      </c>
      <c r="J57" s="181">
        <f t="shared" si="15"/>
        <v>0.22178963217896322</v>
      </c>
      <c r="K57" s="180">
        <f t="shared" si="11"/>
        <v>16197</v>
      </c>
    </row>
    <row r="58" spans="2:11" x14ac:dyDescent="0.2">
      <c r="B58" s="180" t="s">
        <v>385</v>
      </c>
      <c r="C58" s="180">
        <v>202</v>
      </c>
      <c r="D58" s="180">
        <v>41</v>
      </c>
      <c r="E58" s="180">
        <f t="shared" si="12"/>
        <v>243</v>
      </c>
      <c r="F58" s="181">
        <f t="shared" si="13"/>
        <v>8.3955223880597014E-3</v>
      </c>
      <c r="G58" s="180">
        <v>170</v>
      </c>
      <c r="H58" s="180">
        <v>16</v>
      </c>
      <c r="I58" s="180">
        <f t="shared" si="14"/>
        <v>186</v>
      </c>
      <c r="J58" s="181">
        <f t="shared" si="15"/>
        <v>4.00086040008604E-3</v>
      </c>
      <c r="K58" s="180">
        <f t="shared" si="11"/>
        <v>429</v>
      </c>
    </row>
    <row r="59" spans="2:11" x14ac:dyDescent="0.2">
      <c r="B59" s="180" t="s">
        <v>386</v>
      </c>
      <c r="C59" s="180">
        <v>849</v>
      </c>
      <c r="D59" s="180">
        <v>243</v>
      </c>
      <c r="E59" s="180">
        <f t="shared" si="12"/>
        <v>1092</v>
      </c>
      <c r="F59" s="181">
        <f t="shared" si="13"/>
        <v>3.7728026533996685E-2</v>
      </c>
      <c r="G59" s="180">
        <v>703</v>
      </c>
      <c r="H59" s="180">
        <v>62</v>
      </c>
      <c r="I59" s="180">
        <f t="shared" si="14"/>
        <v>765</v>
      </c>
      <c r="J59" s="181">
        <f t="shared" si="15"/>
        <v>1.6455151645515163E-2</v>
      </c>
      <c r="K59" s="180">
        <f t="shared" si="11"/>
        <v>1857</v>
      </c>
    </row>
    <row r="60" spans="2:11" x14ac:dyDescent="0.2">
      <c r="B60" s="180" t="s">
        <v>387</v>
      </c>
      <c r="C60" s="180">
        <v>1017</v>
      </c>
      <c r="D60" s="180">
        <v>324</v>
      </c>
      <c r="E60" s="180">
        <f t="shared" si="12"/>
        <v>1341</v>
      </c>
      <c r="F60" s="181">
        <f t="shared" si="13"/>
        <v>4.6330845771144276E-2</v>
      </c>
      <c r="G60" s="180">
        <v>3013</v>
      </c>
      <c r="H60" s="180">
        <v>182</v>
      </c>
      <c r="I60" s="180">
        <f t="shared" si="14"/>
        <v>3195</v>
      </c>
      <c r="J60" s="181">
        <f t="shared" si="15"/>
        <v>6.8724456872445688E-2</v>
      </c>
      <c r="K60" s="180">
        <f t="shared" si="11"/>
        <v>4536</v>
      </c>
    </row>
    <row r="61" spans="2:11" x14ac:dyDescent="0.2">
      <c r="B61" s="180" t="s">
        <v>388</v>
      </c>
      <c r="C61" s="180">
        <v>173</v>
      </c>
      <c r="D61" s="180">
        <v>51</v>
      </c>
      <c r="E61" s="180">
        <f t="shared" si="12"/>
        <v>224</v>
      </c>
      <c r="F61" s="181">
        <f t="shared" si="13"/>
        <v>7.7390823659480379E-3</v>
      </c>
      <c r="G61" s="180">
        <v>210</v>
      </c>
      <c r="H61" s="180">
        <v>25</v>
      </c>
      <c r="I61" s="180">
        <f t="shared" si="14"/>
        <v>235</v>
      </c>
      <c r="J61" s="181">
        <f t="shared" si="15"/>
        <v>5.0548505054850501E-3</v>
      </c>
      <c r="K61" s="180">
        <f t="shared" si="11"/>
        <v>459</v>
      </c>
    </row>
    <row r="62" spans="2:11" x14ac:dyDescent="0.2">
      <c r="B62" s="180" t="s">
        <v>389</v>
      </c>
      <c r="C62" s="180">
        <v>175</v>
      </c>
      <c r="D62" s="180">
        <v>60</v>
      </c>
      <c r="E62" s="180">
        <f t="shared" si="12"/>
        <v>235</v>
      </c>
      <c r="F62" s="181">
        <f t="shared" si="13"/>
        <v>8.1191265892758425E-3</v>
      </c>
      <c r="G62" s="180">
        <v>264</v>
      </c>
      <c r="H62" s="180">
        <v>22</v>
      </c>
      <c r="I62" s="180">
        <f t="shared" si="14"/>
        <v>286</v>
      </c>
      <c r="J62" s="181">
        <f t="shared" si="15"/>
        <v>6.1518606151860613E-3</v>
      </c>
      <c r="K62" s="180">
        <f t="shared" si="11"/>
        <v>521</v>
      </c>
    </row>
    <row r="63" spans="2:11" x14ac:dyDescent="0.2">
      <c r="B63" s="180" t="s">
        <v>390</v>
      </c>
      <c r="C63" s="180">
        <v>332</v>
      </c>
      <c r="D63" s="180">
        <v>186</v>
      </c>
      <c r="E63" s="180">
        <f t="shared" si="12"/>
        <v>518</v>
      </c>
      <c r="F63" s="181">
        <f t="shared" si="13"/>
        <v>1.7896627971254835E-2</v>
      </c>
      <c r="G63" s="180">
        <v>707</v>
      </c>
      <c r="H63" s="180">
        <v>85</v>
      </c>
      <c r="I63" s="180">
        <f t="shared" si="14"/>
        <v>792</v>
      </c>
      <c r="J63" s="181">
        <f t="shared" si="15"/>
        <v>1.703592170359217E-2</v>
      </c>
      <c r="K63" s="180">
        <f t="shared" si="11"/>
        <v>1310</v>
      </c>
    </row>
    <row r="64" spans="2:11" ht="13.5" customHeight="1" x14ac:dyDescent="0.2">
      <c r="B64" s="180" t="s">
        <v>391</v>
      </c>
      <c r="C64" s="180">
        <v>453</v>
      </c>
      <c r="D64" s="180">
        <v>234</v>
      </c>
      <c r="E64" s="180">
        <f t="shared" si="12"/>
        <v>687</v>
      </c>
      <c r="F64" s="181">
        <f t="shared" si="13"/>
        <v>2.3735489220563847E-2</v>
      </c>
      <c r="G64" s="180">
        <v>317</v>
      </c>
      <c r="H64" s="180">
        <v>61</v>
      </c>
      <c r="I64" s="180">
        <f t="shared" si="14"/>
        <v>378</v>
      </c>
      <c r="J64" s="181">
        <f t="shared" si="15"/>
        <v>8.1307808130780812E-3</v>
      </c>
      <c r="K64" s="180">
        <f t="shared" si="11"/>
        <v>1065</v>
      </c>
    </row>
    <row r="65" spans="2:11" x14ac:dyDescent="0.2">
      <c r="B65" s="180" t="s">
        <v>392</v>
      </c>
      <c r="C65" s="180">
        <v>114</v>
      </c>
      <c r="D65" s="180">
        <v>26</v>
      </c>
      <c r="E65" s="180">
        <f t="shared" si="12"/>
        <v>140</v>
      </c>
      <c r="F65" s="181">
        <f t="shared" si="13"/>
        <v>4.8369264787175232E-3</v>
      </c>
      <c r="G65" s="180">
        <v>120</v>
      </c>
      <c r="H65" s="180">
        <v>5</v>
      </c>
      <c r="I65" s="180">
        <f t="shared" si="14"/>
        <v>125</v>
      </c>
      <c r="J65" s="181">
        <f t="shared" si="15"/>
        <v>2.688750268875027E-3</v>
      </c>
      <c r="K65" s="180">
        <f t="shared" si="11"/>
        <v>265</v>
      </c>
    </row>
    <row r="66" spans="2:11" x14ac:dyDescent="0.2">
      <c r="B66" s="180" t="s">
        <v>393</v>
      </c>
      <c r="C66" s="180">
        <v>286</v>
      </c>
      <c r="D66" s="180">
        <v>106</v>
      </c>
      <c r="E66" s="180">
        <f t="shared" si="12"/>
        <v>392</v>
      </c>
      <c r="F66" s="181">
        <f t="shared" si="13"/>
        <v>1.3543394140409067E-2</v>
      </c>
      <c r="G66" s="180">
        <v>321</v>
      </c>
      <c r="H66" s="180">
        <v>36</v>
      </c>
      <c r="I66" s="180">
        <f t="shared" si="14"/>
        <v>357</v>
      </c>
      <c r="J66" s="181">
        <f t="shared" si="15"/>
        <v>7.679070767907077E-3</v>
      </c>
      <c r="K66" s="180">
        <f t="shared" si="11"/>
        <v>749</v>
      </c>
    </row>
    <row r="67" spans="2:11" x14ac:dyDescent="0.2">
      <c r="B67" s="180" t="s">
        <v>394</v>
      </c>
      <c r="C67" s="180">
        <v>3703</v>
      </c>
      <c r="D67" s="180">
        <v>1905</v>
      </c>
      <c r="E67" s="180">
        <f t="shared" si="12"/>
        <v>5608</v>
      </c>
      <c r="F67" s="181">
        <f t="shared" si="13"/>
        <v>0.1937534549474848</v>
      </c>
      <c r="G67" s="180">
        <v>10098</v>
      </c>
      <c r="H67" s="180">
        <v>1019</v>
      </c>
      <c r="I67" s="180">
        <f t="shared" si="14"/>
        <v>11117</v>
      </c>
      <c r="J67" s="181">
        <f t="shared" si="15"/>
        <v>0.23912669391266939</v>
      </c>
      <c r="K67" s="180">
        <f t="shared" si="11"/>
        <v>16725</v>
      </c>
    </row>
    <row r="68" spans="2:11" x14ac:dyDescent="0.2">
      <c r="B68" s="180" t="s">
        <v>395</v>
      </c>
      <c r="C68" s="180">
        <v>393</v>
      </c>
      <c r="D68" s="180">
        <v>202</v>
      </c>
      <c r="E68" s="180">
        <f t="shared" si="12"/>
        <v>595</v>
      </c>
      <c r="F68" s="181">
        <f t="shared" si="13"/>
        <v>2.0556937534549475E-2</v>
      </c>
      <c r="G68" s="180">
        <v>725</v>
      </c>
      <c r="H68" s="180">
        <v>90</v>
      </c>
      <c r="I68" s="180">
        <f t="shared" si="14"/>
        <v>815</v>
      </c>
      <c r="J68" s="181">
        <f t="shared" si="15"/>
        <v>1.7530651753065174E-2</v>
      </c>
      <c r="K68" s="180">
        <f t="shared" si="11"/>
        <v>1410</v>
      </c>
    </row>
    <row r="69" spans="2:11" x14ac:dyDescent="0.2">
      <c r="B69" s="180" t="s">
        <v>396</v>
      </c>
      <c r="C69" s="180">
        <v>219</v>
      </c>
      <c r="D69" s="180">
        <v>130</v>
      </c>
      <c r="E69" s="180">
        <f t="shared" si="12"/>
        <v>349</v>
      </c>
      <c r="F69" s="181">
        <f t="shared" si="13"/>
        <v>1.2057766721945827E-2</v>
      </c>
      <c r="G69" s="180">
        <v>452</v>
      </c>
      <c r="H69" s="180">
        <v>44</v>
      </c>
      <c r="I69" s="180">
        <f t="shared" si="14"/>
        <v>496</v>
      </c>
      <c r="J69" s="181">
        <f t="shared" si="15"/>
        <v>1.0668961066896106E-2</v>
      </c>
      <c r="K69" s="180">
        <f t="shared" si="11"/>
        <v>845</v>
      </c>
    </row>
    <row r="70" spans="2:11" x14ac:dyDescent="0.2">
      <c r="B70" s="180" t="s">
        <v>397</v>
      </c>
      <c r="C70" s="180">
        <v>466</v>
      </c>
      <c r="D70" s="180">
        <v>156</v>
      </c>
      <c r="E70" s="180">
        <f t="shared" si="12"/>
        <v>622</v>
      </c>
      <c r="F70" s="181">
        <f t="shared" si="13"/>
        <v>2.1489773355444997E-2</v>
      </c>
      <c r="G70" s="180">
        <v>1177</v>
      </c>
      <c r="H70" s="180">
        <v>60</v>
      </c>
      <c r="I70" s="180">
        <f t="shared" si="14"/>
        <v>1237</v>
      </c>
      <c r="J70" s="181">
        <f t="shared" si="15"/>
        <v>2.6607872660787266E-2</v>
      </c>
      <c r="K70" s="180">
        <f t="shared" si="11"/>
        <v>1859</v>
      </c>
    </row>
    <row r="71" spans="2:11" x14ac:dyDescent="0.2">
      <c r="B71" s="180" t="s">
        <v>398</v>
      </c>
      <c r="C71" s="180">
        <v>515</v>
      </c>
      <c r="D71" s="180">
        <v>138</v>
      </c>
      <c r="E71" s="180">
        <f t="shared" si="12"/>
        <v>653</v>
      </c>
      <c r="F71" s="181">
        <f t="shared" si="13"/>
        <v>2.256080707573245E-2</v>
      </c>
      <c r="G71" s="180">
        <v>725</v>
      </c>
      <c r="H71" s="180">
        <v>50</v>
      </c>
      <c r="I71" s="180">
        <f t="shared" si="14"/>
        <v>775</v>
      </c>
      <c r="J71" s="181">
        <f t="shared" si="15"/>
        <v>1.6670251667025168E-2</v>
      </c>
      <c r="K71" s="180">
        <f t="shared" si="11"/>
        <v>1428</v>
      </c>
    </row>
    <row r="72" spans="2:11" x14ac:dyDescent="0.2">
      <c r="B72" s="180" t="s">
        <v>399</v>
      </c>
      <c r="C72" s="180">
        <v>394</v>
      </c>
      <c r="D72" s="180">
        <v>152</v>
      </c>
      <c r="E72" s="180">
        <f t="shared" si="12"/>
        <v>546</v>
      </c>
      <c r="F72" s="181">
        <f t="shared" si="13"/>
        <v>1.8864013266998342E-2</v>
      </c>
      <c r="G72" s="180">
        <v>1203</v>
      </c>
      <c r="H72" s="180">
        <v>65</v>
      </c>
      <c r="I72" s="180">
        <f t="shared" si="14"/>
        <v>1268</v>
      </c>
      <c r="J72" s="181">
        <f t="shared" si="15"/>
        <v>2.7274682727468271E-2</v>
      </c>
      <c r="K72" s="180">
        <f t="shared" si="11"/>
        <v>1814</v>
      </c>
    </row>
    <row r="73" spans="2:11" x14ac:dyDescent="0.2">
      <c r="B73" s="180" t="s">
        <v>400</v>
      </c>
      <c r="C73" s="180">
        <v>884</v>
      </c>
      <c r="D73" s="180">
        <v>269</v>
      </c>
      <c r="E73" s="180">
        <f t="shared" si="12"/>
        <v>1153</v>
      </c>
      <c r="F73" s="181">
        <f t="shared" si="13"/>
        <v>3.9835544499723603E-2</v>
      </c>
      <c r="G73" s="180">
        <v>878</v>
      </c>
      <c r="H73" s="180">
        <v>71</v>
      </c>
      <c r="I73" s="180">
        <f t="shared" si="14"/>
        <v>949</v>
      </c>
      <c r="J73" s="181">
        <f t="shared" si="15"/>
        <v>2.0412992041299205E-2</v>
      </c>
      <c r="K73" s="180">
        <f t="shared" si="11"/>
        <v>2102</v>
      </c>
    </row>
    <row r="74" spans="2:11" x14ac:dyDescent="0.2">
      <c r="B74" s="180" t="s">
        <v>401</v>
      </c>
      <c r="C74" s="180">
        <v>1005</v>
      </c>
      <c r="D74" s="180">
        <v>366</v>
      </c>
      <c r="E74" s="180">
        <f t="shared" si="12"/>
        <v>1371</v>
      </c>
      <c r="F74" s="181">
        <f t="shared" si="13"/>
        <v>4.7367330016583747E-2</v>
      </c>
      <c r="G74" s="180">
        <v>2600</v>
      </c>
      <c r="H74" s="180">
        <v>177</v>
      </c>
      <c r="I74" s="180">
        <f t="shared" si="14"/>
        <v>2777</v>
      </c>
      <c r="J74" s="181">
        <f t="shared" si="15"/>
        <v>5.9733275973327594E-2</v>
      </c>
      <c r="K74" s="180">
        <f t="shared" si="11"/>
        <v>4148</v>
      </c>
    </row>
    <row r="75" spans="2:11" x14ac:dyDescent="0.2">
      <c r="B75" s="180" t="s">
        <v>402</v>
      </c>
      <c r="C75" s="180">
        <v>378</v>
      </c>
      <c r="D75" s="180">
        <v>124</v>
      </c>
      <c r="E75" s="180">
        <f t="shared" si="12"/>
        <v>502</v>
      </c>
      <c r="F75" s="181">
        <f t="shared" si="13"/>
        <v>1.7343836373687121E-2</v>
      </c>
      <c r="G75" s="180">
        <v>852</v>
      </c>
      <c r="H75" s="180">
        <v>46</v>
      </c>
      <c r="I75" s="180">
        <f t="shared" si="14"/>
        <v>898</v>
      </c>
      <c r="J75" s="181">
        <f t="shared" si="15"/>
        <v>1.9315981931598194E-2</v>
      </c>
      <c r="K75" s="180">
        <f t="shared" si="11"/>
        <v>1400</v>
      </c>
    </row>
    <row r="76" spans="2:11" x14ac:dyDescent="0.2">
      <c r="B76" s="180" t="s">
        <v>403</v>
      </c>
      <c r="C76" s="180">
        <v>385</v>
      </c>
      <c r="D76" s="180">
        <v>93</v>
      </c>
      <c r="E76" s="180">
        <f t="shared" si="12"/>
        <v>478</v>
      </c>
      <c r="F76" s="181">
        <f t="shared" si="13"/>
        <v>1.6514648977335546E-2</v>
      </c>
      <c r="G76" s="180">
        <v>569</v>
      </c>
      <c r="H76" s="180">
        <v>64</v>
      </c>
      <c r="I76" s="180">
        <f t="shared" si="14"/>
        <v>633</v>
      </c>
      <c r="J76" s="181">
        <f t="shared" si="15"/>
        <v>1.3615831361583137E-2</v>
      </c>
      <c r="K76" s="180">
        <f t="shared" si="11"/>
        <v>1111</v>
      </c>
    </row>
    <row r="77" spans="2:11" x14ac:dyDescent="0.2">
      <c r="B77" s="180" t="s">
        <v>404</v>
      </c>
      <c r="C77" s="180">
        <v>131</v>
      </c>
      <c r="D77" s="180">
        <v>30</v>
      </c>
      <c r="E77" s="180">
        <f t="shared" si="12"/>
        <v>161</v>
      </c>
      <c r="F77" s="181">
        <f t="shared" si="13"/>
        <v>5.5624654505251519E-3</v>
      </c>
      <c r="G77" s="180">
        <v>261</v>
      </c>
      <c r="H77" s="180">
        <v>21</v>
      </c>
      <c r="I77" s="180">
        <f t="shared" si="14"/>
        <v>282</v>
      </c>
      <c r="J77" s="181">
        <f t="shared" si="15"/>
        <v>6.065820606582061E-3</v>
      </c>
      <c r="K77" s="180">
        <f t="shared" si="11"/>
        <v>443</v>
      </c>
    </row>
    <row r="78" spans="2:11" x14ac:dyDescent="0.2">
      <c r="B78" s="180" t="s">
        <v>405</v>
      </c>
      <c r="C78" s="180">
        <v>380</v>
      </c>
      <c r="D78" s="180">
        <v>77</v>
      </c>
      <c r="E78" s="180">
        <f t="shared" si="12"/>
        <v>457</v>
      </c>
      <c r="F78" s="181">
        <f t="shared" si="13"/>
        <v>1.5789110005527917E-2</v>
      </c>
      <c r="G78" s="180">
        <v>376</v>
      </c>
      <c r="H78" s="180">
        <v>30</v>
      </c>
      <c r="I78" s="180">
        <f t="shared" si="14"/>
        <v>406</v>
      </c>
      <c r="J78" s="181">
        <f t="shared" si="15"/>
        <v>8.733060873306088E-3</v>
      </c>
      <c r="K78" s="180">
        <f t="shared" si="11"/>
        <v>863</v>
      </c>
    </row>
    <row r="79" spans="2:11" x14ac:dyDescent="0.2">
      <c r="B79" s="180" t="s">
        <v>406</v>
      </c>
      <c r="C79" s="180">
        <v>78</v>
      </c>
      <c r="D79" s="180">
        <v>10</v>
      </c>
      <c r="E79" s="180">
        <f t="shared" si="12"/>
        <v>88</v>
      </c>
      <c r="F79" s="181">
        <f t="shared" si="13"/>
        <v>3.0403537866224434E-3</v>
      </c>
      <c r="G79" s="180">
        <v>129</v>
      </c>
      <c r="H79" s="180">
        <v>4</v>
      </c>
      <c r="I79" s="180">
        <f t="shared" si="14"/>
        <v>133</v>
      </c>
      <c r="J79" s="181">
        <f t="shared" si="15"/>
        <v>2.8608302860830288E-3</v>
      </c>
      <c r="K79" s="180">
        <f t="shared" si="11"/>
        <v>221</v>
      </c>
    </row>
    <row r="80" spans="2:11" x14ac:dyDescent="0.2">
      <c r="B80" s="182" t="s">
        <v>64</v>
      </c>
      <c r="C80" s="180">
        <f t="shared" ref="C80:H80" si="16">SUM(C50:C79)</f>
        <v>21102</v>
      </c>
      <c r="D80" s="180">
        <f t="shared" si="16"/>
        <v>7842</v>
      </c>
      <c r="E80" s="182">
        <f t="shared" ref="E80" si="17">C80+D80</f>
        <v>28944</v>
      </c>
      <c r="F80" s="184">
        <f t="shared" ref="F80" si="18">E80/$E$80</f>
        <v>1</v>
      </c>
      <c r="G80" s="180">
        <f t="shared" si="16"/>
        <v>42852</v>
      </c>
      <c r="H80" s="180">
        <f t="shared" si="16"/>
        <v>3638</v>
      </c>
      <c r="I80" s="182">
        <f t="shared" ref="I80" si="19">G80+H80</f>
        <v>46490</v>
      </c>
      <c r="J80" s="184">
        <f t="shared" ref="J80" si="20">I80/$I$80</f>
        <v>1</v>
      </c>
      <c r="K80" s="182">
        <f t="shared" ref="K80:K81" si="21">E80+I80</f>
        <v>75434</v>
      </c>
    </row>
    <row r="81" spans="2:11" ht="24" x14ac:dyDescent="0.2">
      <c r="B81" s="194" t="s">
        <v>82</v>
      </c>
      <c r="C81" s="195">
        <f>+C80/$K$80</f>
        <v>0.27974123074475699</v>
      </c>
      <c r="D81" s="195">
        <f>+D80/$K$80</f>
        <v>0.10395842723440359</v>
      </c>
      <c r="E81" s="196">
        <f>C81+D81</f>
        <v>0.38369965797916056</v>
      </c>
      <c r="F81" s="196"/>
      <c r="G81" s="195">
        <f>+G80/$K$80</f>
        <v>0.56807275233979371</v>
      </c>
      <c r="H81" s="195">
        <f>+H80/$K$80</f>
        <v>4.8227589681045679E-2</v>
      </c>
      <c r="I81" s="196">
        <f>G81+H81</f>
        <v>0.61630034202083939</v>
      </c>
      <c r="J81" s="196"/>
      <c r="K81" s="196">
        <f t="shared" si="21"/>
        <v>1</v>
      </c>
    </row>
    <row r="82" spans="2:11" x14ac:dyDescent="0.2">
      <c r="B82" s="187" t="s">
        <v>147</v>
      </c>
    </row>
    <row r="83" spans="2:11" x14ac:dyDescent="0.2">
      <c r="B83" s="187" t="s">
        <v>148</v>
      </c>
    </row>
  </sheetData>
  <mergeCells count="10">
    <mergeCell ref="B6:K6"/>
    <mergeCell ref="B5:K5"/>
    <mergeCell ref="B45:K45"/>
    <mergeCell ref="B44:K44"/>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N16"/>
  <sheetViews>
    <sheetView showGridLines="0" tabSelected="1" workbookViewId="0">
      <selection activeCell="B1" sqref="B1"/>
    </sheetView>
  </sheetViews>
  <sheetFormatPr baseColWidth="10" defaultRowHeight="15" x14ac:dyDescent="0.25"/>
  <cols>
    <col min="1" max="1" width="13.5703125" customWidth="1"/>
    <col min="2" max="2" width="31.42578125" customWidth="1"/>
  </cols>
  <sheetData>
    <row r="1" spans="1:14" ht="62.25" customHeight="1" x14ac:dyDescent="0.25">
      <c r="B1" s="379" t="s">
        <v>602</v>
      </c>
    </row>
    <row r="2" spans="1:14" x14ac:dyDescent="0.25">
      <c r="A2" s="378"/>
      <c r="B2" s="187"/>
      <c r="C2" s="187"/>
    </row>
    <row r="3" spans="1:14" x14ac:dyDescent="0.25">
      <c r="A3" s="378"/>
      <c r="B3" s="187"/>
      <c r="C3" s="187"/>
    </row>
    <row r="4" spans="1:14" x14ac:dyDescent="0.25">
      <c r="A4" s="216"/>
      <c r="B4" s="187"/>
      <c r="C4" s="187"/>
    </row>
    <row r="5" spans="1:14" ht="15.75" x14ac:dyDescent="0.25">
      <c r="A5" s="216"/>
      <c r="B5" s="372" t="s">
        <v>480</v>
      </c>
      <c r="C5" s="187"/>
    </row>
    <row r="7" spans="1:14" s="187" customFormat="1" x14ac:dyDescent="0.25">
      <c r="B7" s="373" t="s">
        <v>142</v>
      </c>
      <c r="C7" s="202"/>
      <c r="D7" s="202"/>
      <c r="E7" s="202"/>
      <c r="F7" s="202"/>
      <c r="G7" s="202"/>
      <c r="H7" s="202"/>
      <c r="I7" s="202"/>
      <c r="J7" s="202"/>
      <c r="K7" s="202"/>
      <c r="L7" s="202"/>
      <c r="M7" s="202"/>
    </row>
    <row r="8" spans="1:14" s="187" customFormat="1" x14ac:dyDescent="0.2">
      <c r="B8" s="374" t="s">
        <v>605</v>
      </c>
      <c r="C8" s="248"/>
      <c r="D8" s="248"/>
      <c r="E8" s="248"/>
      <c r="F8" s="248"/>
      <c r="G8" s="248"/>
      <c r="H8" s="248"/>
      <c r="I8" s="248"/>
      <c r="J8" s="248"/>
      <c r="K8" s="248"/>
      <c r="L8" s="248"/>
      <c r="M8" s="248"/>
      <c r="N8" s="202"/>
    </row>
    <row r="9" spans="1:14" s="187" customFormat="1" ht="15" customHeight="1" x14ac:dyDescent="0.2">
      <c r="B9" s="248"/>
      <c r="C9" s="248"/>
      <c r="D9" s="248"/>
      <c r="E9" s="248"/>
      <c r="F9" s="248"/>
      <c r="G9" s="248"/>
      <c r="H9" s="248"/>
      <c r="I9" s="248"/>
      <c r="J9" s="248"/>
      <c r="K9" s="248"/>
      <c r="L9" s="248"/>
      <c r="M9" s="248"/>
      <c r="N9" s="366"/>
    </row>
    <row r="10" spans="1:14" s="187" customFormat="1" x14ac:dyDescent="0.2">
      <c r="B10" s="375" t="s">
        <v>590</v>
      </c>
      <c r="C10" s="366"/>
      <c r="D10" s="366"/>
      <c r="E10" s="366"/>
      <c r="F10" s="366"/>
      <c r="G10" s="366"/>
      <c r="H10" s="366"/>
      <c r="I10" s="366"/>
      <c r="J10" s="366"/>
      <c r="K10" s="366"/>
      <c r="L10" s="366"/>
      <c r="M10" s="366"/>
      <c r="N10" s="366"/>
    </row>
    <row r="11" spans="1:14" s="187" customFormat="1" x14ac:dyDescent="0.25">
      <c r="B11" s="376" t="s">
        <v>592</v>
      </c>
      <c r="C11" s="202"/>
      <c r="D11" s="202"/>
      <c r="E11" s="202"/>
      <c r="F11" s="202"/>
      <c r="G11" s="202"/>
      <c r="H11" s="202"/>
      <c r="I11" s="202"/>
      <c r="J11" s="202"/>
      <c r="K11" s="202"/>
      <c r="L11" s="202"/>
      <c r="M11" s="202"/>
      <c r="N11" s="366"/>
    </row>
    <row r="12" spans="1:14" s="187" customFormat="1" x14ac:dyDescent="0.25">
      <c r="B12" s="377" t="s">
        <v>591</v>
      </c>
      <c r="N12" s="202"/>
    </row>
    <row r="13" spans="1:14" s="187" customFormat="1" ht="12" x14ac:dyDescent="0.2"/>
    <row r="14" spans="1:14" s="187" customFormat="1" ht="12" x14ac:dyDescent="0.2"/>
    <row r="15" spans="1:14" s="187" customFormat="1" ht="12" x14ac:dyDescent="0.2"/>
    <row r="16" spans="1:14" s="187" customFormat="1" ht="12" x14ac:dyDescent="0.2"/>
  </sheetData>
  <hyperlinks>
    <hyperlink ref="B10" location="'Índice Pensiones Solidarias'!A1" display="'Índice Pensiones Solidarias'!A1"/>
    <hyperlink ref="B11" location="'Índice BxH'!A1" display="'Índice BxH'!A1"/>
    <hyperlink ref="B12" location="'Índice STJ'!A1" display="'Índice STJ'!A1"/>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P43"/>
  <sheetViews>
    <sheetView showGridLines="0" zoomScaleNormal="100" workbookViewId="0"/>
  </sheetViews>
  <sheetFormatPr baseColWidth="10" defaultRowHeight="12" x14ac:dyDescent="0.2"/>
  <cols>
    <col min="1" max="1" width="6" style="188" customWidth="1"/>
    <col min="2" max="2" width="18.140625" style="188" customWidth="1"/>
    <col min="3" max="3" width="8" style="188" bestFit="1" customWidth="1"/>
    <col min="4" max="4" width="7.42578125" style="188" bestFit="1" customWidth="1"/>
    <col min="5" max="6" width="7.42578125" style="188" customWidth="1"/>
    <col min="7" max="7" width="8.28515625" style="188" bestFit="1" customWidth="1"/>
    <col min="8" max="8" width="7.42578125" style="188" bestFit="1" customWidth="1"/>
    <col min="9" max="11" width="7.42578125" style="188" customWidth="1"/>
    <col min="12" max="12" width="7.85546875" style="188" customWidth="1"/>
    <col min="13" max="251" width="11.42578125" style="188"/>
    <col min="252" max="252" width="18.140625" style="188" customWidth="1"/>
    <col min="253" max="253" width="8" style="188" bestFit="1" customWidth="1"/>
    <col min="254" max="254" width="7.42578125" style="188" bestFit="1" customWidth="1"/>
    <col min="255" max="256" width="7.42578125" style="188" customWidth="1"/>
    <col min="257" max="257" width="8.28515625" style="188" bestFit="1" customWidth="1"/>
    <col min="258" max="258" width="7.42578125" style="188" bestFit="1" customWidth="1"/>
    <col min="259" max="261" width="7.42578125" style="188" customWidth="1"/>
    <col min="262" max="267" width="0" style="188" hidden="1" customWidth="1"/>
    <col min="268" max="268" width="7.85546875" style="188" customWidth="1"/>
    <col min="269" max="507" width="11.42578125" style="188"/>
    <col min="508" max="508" width="18.140625" style="188" customWidth="1"/>
    <col min="509" max="509" width="8" style="188" bestFit="1" customWidth="1"/>
    <col min="510" max="510" width="7.42578125" style="188" bestFit="1" customWidth="1"/>
    <col min="511" max="512" width="7.42578125" style="188" customWidth="1"/>
    <col min="513" max="513" width="8.28515625" style="188" bestFit="1" customWidth="1"/>
    <col min="514" max="514" width="7.42578125" style="188" bestFit="1" customWidth="1"/>
    <col min="515" max="517" width="7.42578125" style="188" customWidth="1"/>
    <col min="518" max="523" width="0" style="188" hidden="1" customWidth="1"/>
    <col min="524" max="524" width="7.85546875" style="188" customWidth="1"/>
    <col min="525" max="763" width="11.42578125" style="188"/>
    <col min="764" max="764" width="18.140625" style="188" customWidth="1"/>
    <col min="765" max="765" width="8" style="188" bestFit="1" customWidth="1"/>
    <col min="766" max="766" width="7.42578125" style="188" bestFit="1" customWidth="1"/>
    <col min="767" max="768" width="7.42578125" style="188" customWidth="1"/>
    <col min="769" max="769" width="8.28515625" style="188" bestFit="1" customWidth="1"/>
    <col min="770" max="770" width="7.42578125" style="188" bestFit="1" customWidth="1"/>
    <col min="771" max="773" width="7.42578125" style="188" customWidth="1"/>
    <col min="774" max="779" width="0" style="188" hidden="1" customWidth="1"/>
    <col min="780" max="780" width="7.85546875" style="188" customWidth="1"/>
    <col min="781" max="1019" width="11.42578125" style="188"/>
    <col min="1020" max="1020" width="18.140625" style="188" customWidth="1"/>
    <col min="1021" max="1021" width="8" style="188" bestFit="1" customWidth="1"/>
    <col min="1022" max="1022" width="7.42578125" style="188" bestFit="1" customWidth="1"/>
    <col min="1023" max="1024" width="7.42578125" style="188" customWidth="1"/>
    <col min="1025" max="1025" width="8.28515625" style="188" bestFit="1" customWidth="1"/>
    <col min="1026" max="1026" width="7.42578125" style="188" bestFit="1" customWidth="1"/>
    <col min="1027" max="1029" width="7.42578125" style="188" customWidth="1"/>
    <col min="1030" max="1035" width="0" style="188" hidden="1" customWidth="1"/>
    <col min="1036" max="1036" width="7.85546875" style="188" customWidth="1"/>
    <col min="1037" max="1275" width="11.42578125" style="188"/>
    <col min="1276" max="1276" width="18.140625" style="188" customWidth="1"/>
    <col min="1277" max="1277" width="8" style="188" bestFit="1" customWidth="1"/>
    <col min="1278" max="1278" width="7.42578125" style="188" bestFit="1" customWidth="1"/>
    <col min="1279" max="1280" width="7.42578125" style="188" customWidth="1"/>
    <col min="1281" max="1281" width="8.28515625" style="188" bestFit="1" customWidth="1"/>
    <col min="1282" max="1282" width="7.42578125" style="188" bestFit="1" customWidth="1"/>
    <col min="1283" max="1285" width="7.42578125" style="188" customWidth="1"/>
    <col min="1286" max="1291" width="0" style="188" hidden="1" customWidth="1"/>
    <col min="1292" max="1292" width="7.85546875" style="188" customWidth="1"/>
    <col min="1293" max="1531" width="11.42578125" style="188"/>
    <col min="1532" max="1532" width="18.140625" style="188" customWidth="1"/>
    <col min="1533" max="1533" width="8" style="188" bestFit="1" customWidth="1"/>
    <col min="1534" max="1534" width="7.42578125" style="188" bestFit="1" customWidth="1"/>
    <col min="1535" max="1536" width="7.42578125" style="188" customWidth="1"/>
    <col min="1537" max="1537" width="8.28515625" style="188" bestFit="1" customWidth="1"/>
    <col min="1538" max="1538" width="7.42578125" style="188" bestFit="1" customWidth="1"/>
    <col min="1539" max="1541" width="7.42578125" style="188" customWidth="1"/>
    <col min="1542" max="1547" width="0" style="188" hidden="1" customWidth="1"/>
    <col min="1548" max="1548" width="7.85546875" style="188" customWidth="1"/>
    <col min="1549" max="1787" width="11.42578125" style="188"/>
    <col min="1788" max="1788" width="18.140625" style="188" customWidth="1"/>
    <col min="1789" max="1789" width="8" style="188" bestFit="1" customWidth="1"/>
    <col min="1790" max="1790" width="7.42578125" style="188" bestFit="1" customWidth="1"/>
    <col min="1791" max="1792" width="7.42578125" style="188" customWidth="1"/>
    <col min="1793" max="1793" width="8.28515625" style="188" bestFit="1" customWidth="1"/>
    <col min="1794" max="1794" width="7.42578125" style="188" bestFit="1" customWidth="1"/>
    <col min="1795" max="1797" width="7.42578125" style="188" customWidth="1"/>
    <col min="1798" max="1803" width="0" style="188" hidden="1" customWidth="1"/>
    <col min="1804" max="1804" width="7.85546875" style="188" customWidth="1"/>
    <col min="1805" max="2043" width="11.42578125" style="188"/>
    <col min="2044" max="2044" width="18.140625" style="188" customWidth="1"/>
    <col min="2045" max="2045" width="8" style="188" bestFit="1" customWidth="1"/>
    <col min="2046" max="2046" width="7.42578125" style="188" bestFit="1" customWidth="1"/>
    <col min="2047" max="2048" width="7.42578125" style="188" customWidth="1"/>
    <col min="2049" max="2049" width="8.28515625" style="188" bestFit="1" customWidth="1"/>
    <col min="2050" max="2050" width="7.42578125" style="188" bestFit="1" customWidth="1"/>
    <col min="2051" max="2053" width="7.42578125" style="188" customWidth="1"/>
    <col min="2054" max="2059" width="0" style="188" hidden="1" customWidth="1"/>
    <col min="2060" max="2060" width="7.85546875" style="188" customWidth="1"/>
    <col min="2061" max="2299" width="11.42578125" style="188"/>
    <col min="2300" max="2300" width="18.140625" style="188" customWidth="1"/>
    <col min="2301" max="2301" width="8" style="188" bestFit="1" customWidth="1"/>
    <col min="2302" max="2302" width="7.42578125" style="188" bestFit="1" customWidth="1"/>
    <col min="2303" max="2304" width="7.42578125" style="188" customWidth="1"/>
    <col min="2305" max="2305" width="8.28515625" style="188" bestFit="1" customWidth="1"/>
    <col min="2306" max="2306" width="7.42578125" style="188" bestFit="1" customWidth="1"/>
    <col min="2307" max="2309" width="7.42578125" style="188" customWidth="1"/>
    <col min="2310" max="2315" width="0" style="188" hidden="1" customWidth="1"/>
    <col min="2316" max="2316" width="7.85546875" style="188" customWidth="1"/>
    <col min="2317" max="2555" width="11.42578125" style="188"/>
    <col min="2556" max="2556" width="18.140625" style="188" customWidth="1"/>
    <col min="2557" max="2557" width="8" style="188" bestFit="1" customWidth="1"/>
    <col min="2558" max="2558" width="7.42578125" style="188" bestFit="1" customWidth="1"/>
    <col min="2559" max="2560" width="7.42578125" style="188" customWidth="1"/>
    <col min="2561" max="2561" width="8.28515625" style="188" bestFit="1" customWidth="1"/>
    <col min="2562" max="2562" width="7.42578125" style="188" bestFit="1" customWidth="1"/>
    <col min="2563" max="2565" width="7.42578125" style="188" customWidth="1"/>
    <col min="2566" max="2571" width="0" style="188" hidden="1" customWidth="1"/>
    <col min="2572" max="2572" width="7.85546875" style="188" customWidth="1"/>
    <col min="2573" max="2811" width="11.42578125" style="188"/>
    <col min="2812" max="2812" width="18.140625" style="188" customWidth="1"/>
    <col min="2813" max="2813" width="8" style="188" bestFit="1" customWidth="1"/>
    <col min="2814" max="2814" width="7.42578125" style="188" bestFit="1" customWidth="1"/>
    <col min="2815" max="2816" width="7.42578125" style="188" customWidth="1"/>
    <col min="2817" max="2817" width="8.28515625" style="188" bestFit="1" customWidth="1"/>
    <col min="2818" max="2818" width="7.42578125" style="188" bestFit="1" customWidth="1"/>
    <col min="2819" max="2821" width="7.42578125" style="188" customWidth="1"/>
    <col min="2822" max="2827" width="0" style="188" hidden="1" customWidth="1"/>
    <col min="2828" max="2828" width="7.85546875" style="188" customWidth="1"/>
    <col min="2829" max="3067" width="11.42578125" style="188"/>
    <col min="3068" max="3068" width="18.140625" style="188" customWidth="1"/>
    <col min="3069" max="3069" width="8" style="188" bestFit="1" customWidth="1"/>
    <col min="3070" max="3070" width="7.42578125" style="188" bestFit="1" customWidth="1"/>
    <col min="3071" max="3072" width="7.42578125" style="188" customWidth="1"/>
    <col min="3073" max="3073" width="8.28515625" style="188" bestFit="1" customWidth="1"/>
    <col min="3074" max="3074" width="7.42578125" style="188" bestFit="1" customWidth="1"/>
    <col min="3075" max="3077" width="7.42578125" style="188" customWidth="1"/>
    <col min="3078" max="3083" width="0" style="188" hidden="1" customWidth="1"/>
    <col min="3084" max="3084" width="7.85546875" style="188" customWidth="1"/>
    <col min="3085" max="3323" width="11.42578125" style="188"/>
    <col min="3324" max="3324" width="18.140625" style="188" customWidth="1"/>
    <col min="3325" max="3325" width="8" style="188" bestFit="1" customWidth="1"/>
    <col min="3326" max="3326" width="7.42578125" style="188" bestFit="1" customWidth="1"/>
    <col min="3327" max="3328" width="7.42578125" style="188" customWidth="1"/>
    <col min="3329" max="3329" width="8.28515625" style="188" bestFit="1" customWidth="1"/>
    <col min="3330" max="3330" width="7.42578125" style="188" bestFit="1" customWidth="1"/>
    <col min="3331" max="3333" width="7.42578125" style="188" customWidth="1"/>
    <col min="3334" max="3339" width="0" style="188" hidden="1" customWidth="1"/>
    <col min="3340" max="3340" width="7.85546875" style="188" customWidth="1"/>
    <col min="3341" max="3579" width="11.42578125" style="188"/>
    <col min="3580" max="3580" width="18.140625" style="188" customWidth="1"/>
    <col min="3581" max="3581" width="8" style="188" bestFit="1" customWidth="1"/>
    <col min="3582" max="3582" width="7.42578125" style="188" bestFit="1" customWidth="1"/>
    <col min="3583" max="3584" width="7.42578125" style="188" customWidth="1"/>
    <col min="3585" max="3585" width="8.28515625" style="188" bestFit="1" customWidth="1"/>
    <col min="3586" max="3586" width="7.42578125" style="188" bestFit="1" customWidth="1"/>
    <col min="3587" max="3589" width="7.42578125" style="188" customWidth="1"/>
    <col min="3590" max="3595" width="0" style="188" hidden="1" customWidth="1"/>
    <col min="3596" max="3596" width="7.85546875" style="188" customWidth="1"/>
    <col min="3597" max="3835" width="11.42578125" style="188"/>
    <col min="3836" max="3836" width="18.140625" style="188" customWidth="1"/>
    <col min="3837" max="3837" width="8" style="188" bestFit="1" customWidth="1"/>
    <col min="3838" max="3838" width="7.42578125" style="188" bestFit="1" customWidth="1"/>
    <col min="3839" max="3840" width="7.42578125" style="188" customWidth="1"/>
    <col min="3841" max="3841" width="8.28515625" style="188" bestFit="1" customWidth="1"/>
    <col min="3842" max="3842" width="7.42578125" style="188" bestFit="1" customWidth="1"/>
    <col min="3843" max="3845" width="7.42578125" style="188" customWidth="1"/>
    <col min="3846" max="3851" width="0" style="188" hidden="1" customWidth="1"/>
    <col min="3852" max="3852" width="7.85546875" style="188" customWidth="1"/>
    <col min="3853" max="4091" width="11.42578125" style="188"/>
    <col min="4092" max="4092" width="18.140625" style="188" customWidth="1"/>
    <col min="4093" max="4093" width="8" style="188" bestFit="1" customWidth="1"/>
    <col min="4094" max="4094" width="7.42578125" style="188" bestFit="1" customWidth="1"/>
    <col min="4095" max="4096" width="7.42578125" style="188" customWidth="1"/>
    <col min="4097" max="4097" width="8.28515625" style="188" bestFit="1" customWidth="1"/>
    <col min="4098" max="4098" width="7.42578125" style="188" bestFit="1" customWidth="1"/>
    <col min="4099" max="4101" width="7.42578125" style="188" customWidth="1"/>
    <col min="4102" max="4107" width="0" style="188" hidden="1" customWidth="1"/>
    <col min="4108" max="4108" width="7.85546875" style="188" customWidth="1"/>
    <col min="4109" max="4347" width="11.42578125" style="188"/>
    <col min="4348" max="4348" width="18.140625" style="188" customWidth="1"/>
    <col min="4349" max="4349" width="8" style="188" bestFit="1" customWidth="1"/>
    <col min="4350" max="4350" width="7.42578125" style="188" bestFit="1" customWidth="1"/>
    <col min="4351" max="4352" width="7.42578125" style="188" customWidth="1"/>
    <col min="4353" max="4353" width="8.28515625" style="188" bestFit="1" customWidth="1"/>
    <col min="4354" max="4354" width="7.42578125" style="188" bestFit="1" customWidth="1"/>
    <col min="4355" max="4357" width="7.42578125" style="188" customWidth="1"/>
    <col min="4358" max="4363" width="0" style="188" hidden="1" customWidth="1"/>
    <col min="4364" max="4364" width="7.85546875" style="188" customWidth="1"/>
    <col min="4365" max="4603" width="11.42578125" style="188"/>
    <col min="4604" max="4604" width="18.140625" style="188" customWidth="1"/>
    <col min="4605" max="4605" width="8" style="188" bestFit="1" customWidth="1"/>
    <col min="4606" max="4606" width="7.42578125" style="188" bestFit="1" customWidth="1"/>
    <col min="4607" max="4608" width="7.42578125" style="188" customWidth="1"/>
    <col min="4609" max="4609" width="8.28515625" style="188" bestFit="1" customWidth="1"/>
    <col min="4610" max="4610" width="7.42578125" style="188" bestFit="1" customWidth="1"/>
    <col min="4611" max="4613" width="7.42578125" style="188" customWidth="1"/>
    <col min="4614" max="4619" width="0" style="188" hidden="1" customWidth="1"/>
    <col min="4620" max="4620" width="7.85546875" style="188" customWidth="1"/>
    <col min="4621" max="4859" width="11.42578125" style="188"/>
    <col min="4860" max="4860" width="18.140625" style="188" customWidth="1"/>
    <col min="4861" max="4861" width="8" style="188" bestFit="1" customWidth="1"/>
    <col min="4862" max="4862" width="7.42578125" style="188" bestFit="1" customWidth="1"/>
    <col min="4863" max="4864" width="7.42578125" style="188" customWidth="1"/>
    <col min="4865" max="4865" width="8.28515625" style="188" bestFit="1" customWidth="1"/>
    <col min="4866" max="4866" width="7.42578125" style="188" bestFit="1" customWidth="1"/>
    <col min="4867" max="4869" width="7.42578125" style="188" customWidth="1"/>
    <col min="4870" max="4875" width="0" style="188" hidden="1" customWidth="1"/>
    <col min="4876" max="4876" width="7.85546875" style="188" customWidth="1"/>
    <col min="4877" max="5115" width="11.42578125" style="188"/>
    <col min="5116" max="5116" width="18.140625" style="188" customWidth="1"/>
    <col min="5117" max="5117" width="8" style="188" bestFit="1" customWidth="1"/>
    <col min="5118" max="5118" width="7.42578125" style="188" bestFit="1" customWidth="1"/>
    <col min="5119" max="5120" width="7.42578125" style="188" customWidth="1"/>
    <col min="5121" max="5121" width="8.28515625" style="188" bestFit="1" customWidth="1"/>
    <col min="5122" max="5122" width="7.42578125" style="188" bestFit="1" customWidth="1"/>
    <col min="5123" max="5125" width="7.42578125" style="188" customWidth="1"/>
    <col min="5126" max="5131" width="0" style="188" hidden="1" customWidth="1"/>
    <col min="5132" max="5132" width="7.85546875" style="188" customWidth="1"/>
    <col min="5133" max="5371" width="11.42578125" style="188"/>
    <col min="5372" max="5372" width="18.140625" style="188" customWidth="1"/>
    <col min="5373" max="5373" width="8" style="188" bestFit="1" customWidth="1"/>
    <col min="5374" max="5374" width="7.42578125" style="188" bestFit="1" customWidth="1"/>
    <col min="5375" max="5376" width="7.42578125" style="188" customWidth="1"/>
    <col min="5377" max="5377" width="8.28515625" style="188" bestFit="1" customWidth="1"/>
    <col min="5378" max="5378" width="7.42578125" style="188" bestFit="1" customWidth="1"/>
    <col min="5379" max="5381" width="7.42578125" style="188" customWidth="1"/>
    <col min="5382" max="5387" width="0" style="188" hidden="1" customWidth="1"/>
    <col min="5388" max="5388" width="7.85546875" style="188" customWidth="1"/>
    <col min="5389" max="5627" width="11.42578125" style="188"/>
    <col min="5628" max="5628" width="18.140625" style="188" customWidth="1"/>
    <col min="5629" max="5629" width="8" style="188" bestFit="1" customWidth="1"/>
    <col min="5630" max="5630" width="7.42578125" style="188" bestFit="1" customWidth="1"/>
    <col min="5631" max="5632" width="7.42578125" style="188" customWidth="1"/>
    <col min="5633" max="5633" width="8.28515625" style="188" bestFit="1" customWidth="1"/>
    <col min="5634" max="5634" width="7.42578125" style="188" bestFit="1" customWidth="1"/>
    <col min="5635" max="5637" width="7.42578125" style="188" customWidth="1"/>
    <col min="5638" max="5643" width="0" style="188" hidden="1" customWidth="1"/>
    <col min="5644" max="5644" width="7.85546875" style="188" customWidth="1"/>
    <col min="5645" max="5883" width="11.42578125" style="188"/>
    <col min="5884" max="5884" width="18.140625" style="188" customWidth="1"/>
    <col min="5885" max="5885" width="8" style="188" bestFit="1" customWidth="1"/>
    <col min="5886" max="5886" width="7.42578125" style="188" bestFit="1" customWidth="1"/>
    <col min="5887" max="5888" width="7.42578125" style="188" customWidth="1"/>
    <col min="5889" max="5889" width="8.28515625" style="188" bestFit="1" customWidth="1"/>
    <col min="5890" max="5890" width="7.42578125" style="188" bestFit="1" customWidth="1"/>
    <col min="5891" max="5893" width="7.42578125" style="188" customWidth="1"/>
    <col min="5894" max="5899" width="0" style="188" hidden="1" customWidth="1"/>
    <col min="5900" max="5900" width="7.85546875" style="188" customWidth="1"/>
    <col min="5901" max="6139" width="11.42578125" style="188"/>
    <col min="6140" max="6140" width="18.140625" style="188" customWidth="1"/>
    <col min="6141" max="6141" width="8" style="188" bestFit="1" customWidth="1"/>
    <col min="6142" max="6142" width="7.42578125" style="188" bestFit="1" customWidth="1"/>
    <col min="6143" max="6144" width="7.42578125" style="188" customWidth="1"/>
    <col min="6145" max="6145" width="8.28515625" style="188" bestFit="1" customWidth="1"/>
    <col min="6146" max="6146" width="7.42578125" style="188" bestFit="1" customWidth="1"/>
    <col min="6147" max="6149" width="7.42578125" style="188" customWidth="1"/>
    <col min="6150" max="6155" width="0" style="188" hidden="1" customWidth="1"/>
    <col min="6156" max="6156" width="7.85546875" style="188" customWidth="1"/>
    <col min="6157" max="6395" width="11.42578125" style="188"/>
    <col min="6396" max="6396" width="18.140625" style="188" customWidth="1"/>
    <col min="6397" max="6397" width="8" style="188" bestFit="1" customWidth="1"/>
    <col min="6398" max="6398" width="7.42578125" style="188" bestFit="1" customWidth="1"/>
    <col min="6399" max="6400" width="7.42578125" style="188" customWidth="1"/>
    <col min="6401" max="6401" width="8.28515625" style="188" bestFit="1" customWidth="1"/>
    <col min="6402" max="6402" width="7.42578125" style="188" bestFit="1" customWidth="1"/>
    <col min="6403" max="6405" width="7.42578125" style="188" customWidth="1"/>
    <col min="6406" max="6411" width="0" style="188" hidden="1" customWidth="1"/>
    <col min="6412" max="6412" width="7.85546875" style="188" customWidth="1"/>
    <col min="6413" max="6651" width="11.42578125" style="188"/>
    <col min="6652" max="6652" width="18.140625" style="188" customWidth="1"/>
    <col min="6653" max="6653" width="8" style="188" bestFit="1" customWidth="1"/>
    <col min="6654" max="6654" width="7.42578125" style="188" bestFit="1" customWidth="1"/>
    <col min="6655" max="6656" width="7.42578125" style="188" customWidth="1"/>
    <col min="6657" max="6657" width="8.28515625" style="188" bestFit="1" customWidth="1"/>
    <col min="6658" max="6658" width="7.42578125" style="188" bestFit="1" customWidth="1"/>
    <col min="6659" max="6661" width="7.42578125" style="188" customWidth="1"/>
    <col min="6662" max="6667" width="0" style="188" hidden="1" customWidth="1"/>
    <col min="6668" max="6668" width="7.85546875" style="188" customWidth="1"/>
    <col min="6669" max="6907" width="11.42578125" style="188"/>
    <col min="6908" max="6908" width="18.140625" style="188" customWidth="1"/>
    <col min="6909" max="6909" width="8" style="188" bestFit="1" customWidth="1"/>
    <col min="6910" max="6910" width="7.42578125" style="188" bestFit="1" customWidth="1"/>
    <col min="6911" max="6912" width="7.42578125" style="188" customWidth="1"/>
    <col min="6913" max="6913" width="8.28515625" style="188" bestFit="1" customWidth="1"/>
    <col min="6914" max="6914" width="7.42578125" style="188" bestFit="1" customWidth="1"/>
    <col min="6915" max="6917" width="7.42578125" style="188" customWidth="1"/>
    <col min="6918" max="6923" width="0" style="188" hidden="1" customWidth="1"/>
    <col min="6924" max="6924" width="7.85546875" style="188" customWidth="1"/>
    <col min="6925" max="7163" width="11.42578125" style="188"/>
    <col min="7164" max="7164" width="18.140625" style="188" customWidth="1"/>
    <col min="7165" max="7165" width="8" style="188" bestFit="1" customWidth="1"/>
    <col min="7166" max="7166" width="7.42578125" style="188" bestFit="1" customWidth="1"/>
    <col min="7167" max="7168" width="7.42578125" style="188" customWidth="1"/>
    <col min="7169" max="7169" width="8.28515625" style="188" bestFit="1" customWidth="1"/>
    <col min="7170" max="7170" width="7.42578125" style="188" bestFit="1" customWidth="1"/>
    <col min="7171" max="7173" width="7.42578125" style="188" customWidth="1"/>
    <col min="7174" max="7179" width="0" style="188" hidden="1" customWidth="1"/>
    <col min="7180" max="7180" width="7.85546875" style="188" customWidth="1"/>
    <col min="7181" max="7419" width="11.42578125" style="188"/>
    <col min="7420" max="7420" width="18.140625" style="188" customWidth="1"/>
    <col min="7421" max="7421" width="8" style="188" bestFit="1" customWidth="1"/>
    <col min="7422" max="7422" width="7.42578125" style="188" bestFit="1" customWidth="1"/>
    <col min="7423" max="7424" width="7.42578125" style="188" customWidth="1"/>
    <col min="7425" max="7425" width="8.28515625" style="188" bestFit="1" customWidth="1"/>
    <col min="7426" max="7426" width="7.42578125" style="188" bestFit="1" customWidth="1"/>
    <col min="7427" max="7429" width="7.42578125" style="188" customWidth="1"/>
    <col min="7430" max="7435" width="0" style="188" hidden="1" customWidth="1"/>
    <col min="7436" max="7436" width="7.85546875" style="188" customWidth="1"/>
    <col min="7437" max="7675" width="11.42578125" style="188"/>
    <col min="7676" max="7676" width="18.140625" style="188" customWidth="1"/>
    <col min="7677" max="7677" width="8" style="188" bestFit="1" customWidth="1"/>
    <col min="7678" max="7678" width="7.42578125" style="188" bestFit="1" customWidth="1"/>
    <col min="7679" max="7680" width="7.42578125" style="188" customWidth="1"/>
    <col min="7681" max="7681" width="8.28515625" style="188" bestFit="1" customWidth="1"/>
    <col min="7682" max="7682" width="7.42578125" style="188" bestFit="1" customWidth="1"/>
    <col min="7683" max="7685" width="7.42578125" style="188" customWidth="1"/>
    <col min="7686" max="7691" width="0" style="188" hidden="1" customWidth="1"/>
    <col min="7692" max="7692" width="7.85546875" style="188" customWidth="1"/>
    <col min="7693" max="7931" width="11.42578125" style="188"/>
    <col min="7932" max="7932" width="18.140625" style="188" customWidth="1"/>
    <col min="7933" max="7933" width="8" style="188" bestFit="1" customWidth="1"/>
    <col min="7934" max="7934" width="7.42578125" style="188" bestFit="1" customWidth="1"/>
    <col min="7935" max="7936" width="7.42578125" style="188" customWidth="1"/>
    <col min="7937" max="7937" width="8.28515625" style="188" bestFit="1" customWidth="1"/>
    <col min="7938" max="7938" width="7.42578125" style="188" bestFit="1" customWidth="1"/>
    <col min="7939" max="7941" width="7.42578125" style="188" customWidth="1"/>
    <col min="7942" max="7947" width="0" style="188" hidden="1" customWidth="1"/>
    <col min="7948" max="7948" width="7.85546875" style="188" customWidth="1"/>
    <col min="7949" max="8187" width="11.42578125" style="188"/>
    <col min="8188" max="8188" width="18.140625" style="188" customWidth="1"/>
    <col min="8189" max="8189" width="8" style="188" bestFit="1" customWidth="1"/>
    <col min="8190" max="8190" width="7.42578125" style="188" bestFit="1" customWidth="1"/>
    <col min="8191" max="8192" width="7.42578125" style="188" customWidth="1"/>
    <col min="8193" max="8193" width="8.28515625" style="188" bestFit="1" customWidth="1"/>
    <col min="8194" max="8194" width="7.42578125" style="188" bestFit="1" customWidth="1"/>
    <col min="8195" max="8197" width="7.42578125" style="188" customWidth="1"/>
    <col min="8198" max="8203" width="0" style="188" hidden="1" customWidth="1"/>
    <col min="8204" max="8204" width="7.85546875" style="188" customWidth="1"/>
    <col min="8205" max="8443" width="11.42578125" style="188"/>
    <col min="8444" max="8444" width="18.140625" style="188" customWidth="1"/>
    <col min="8445" max="8445" width="8" style="188" bestFit="1" customWidth="1"/>
    <col min="8446" max="8446" width="7.42578125" style="188" bestFit="1" customWidth="1"/>
    <col min="8447" max="8448" width="7.42578125" style="188" customWidth="1"/>
    <col min="8449" max="8449" width="8.28515625" style="188" bestFit="1" customWidth="1"/>
    <col min="8450" max="8450" width="7.42578125" style="188" bestFit="1" customWidth="1"/>
    <col min="8451" max="8453" width="7.42578125" style="188" customWidth="1"/>
    <col min="8454" max="8459" width="0" style="188" hidden="1" customWidth="1"/>
    <col min="8460" max="8460" width="7.85546875" style="188" customWidth="1"/>
    <col min="8461" max="8699" width="11.42578125" style="188"/>
    <col min="8700" max="8700" width="18.140625" style="188" customWidth="1"/>
    <col min="8701" max="8701" width="8" style="188" bestFit="1" customWidth="1"/>
    <col min="8702" max="8702" width="7.42578125" style="188" bestFit="1" customWidth="1"/>
    <col min="8703" max="8704" width="7.42578125" style="188" customWidth="1"/>
    <col min="8705" max="8705" width="8.28515625" style="188" bestFit="1" customWidth="1"/>
    <col min="8706" max="8706" width="7.42578125" style="188" bestFit="1" customWidth="1"/>
    <col min="8707" max="8709" width="7.42578125" style="188" customWidth="1"/>
    <col min="8710" max="8715" width="0" style="188" hidden="1" customWidth="1"/>
    <col min="8716" max="8716" width="7.85546875" style="188" customWidth="1"/>
    <col min="8717" max="8955" width="11.42578125" style="188"/>
    <col min="8956" max="8956" width="18.140625" style="188" customWidth="1"/>
    <col min="8957" max="8957" width="8" style="188" bestFit="1" customWidth="1"/>
    <col min="8958" max="8958" width="7.42578125" style="188" bestFit="1" customWidth="1"/>
    <col min="8959" max="8960" width="7.42578125" style="188" customWidth="1"/>
    <col min="8961" max="8961" width="8.28515625" style="188" bestFit="1" customWidth="1"/>
    <col min="8962" max="8962" width="7.42578125" style="188" bestFit="1" customWidth="1"/>
    <col min="8963" max="8965" width="7.42578125" style="188" customWidth="1"/>
    <col min="8966" max="8971" width="0" style="188" hidden="1" customWidth="1"/>
    <col min="8972" max="8972" width="7.85546875" style="188" customWidth="1"/>
    <col min="8973" max="9211" width="11.42578125" style="188"/>
    <col min="9212" max="9212" width="18.140625" style="188" customWidth="1"/>
    <col min="9213" max="9213" width="8" style="188" bestFit="1" customWidth="1"/>
    <col min="9214" max="9214" width="7.42578125" style="188" bestFit="1" customWidth="1"/>
    <col min="9215" max="9216" width="7.42578125" style="188" customWidth="1"/>
    <col min="9217" max="9217" width="8.28515625" style="188" bestFit="1" customWidth="1"/>
    <col min="9218" max="9218" width="7.42578125" style="188" bestFit="1" customWidth="1"/>
    <col min="9219" max="9221" width="7.42578125" style="188" customWidth="1"/>
    <col min="9222" max="9227" width="0" style="188" hidden="1" customWidth="1"/>
    <col min="9228" max="9228" width="7.85546875" style="188" customWidth="1"/>
    <col min="9229" max="9467" width="11.42578125" style="188"/>
    <col min="9468" max="9468" width="18.140625" style="188" customWidth="1"/>
    <col min="9469" max="9469" width="8" style="188" bestFit="1" customWidth="1"/>
    <col min="9470" max="9470" width="7.42578125" style="188" bestFit="1" customWidth="1"/>
    <col min="9471" max="9472" width="7.42578125" style="188" customWidth="1"/>
    <col min="9473" max="9473" width="8.28515625" style="188" bestFit="1" customWidth="1"/>
    <col min="9474" max="9474" width="7.42578125" style="188" bestFit="1" customWidth="1"/>
    <col min="9475" max="9477" width="7.42578125" style="188" customWidth="1"/>
    <col min="9478" max="9483" width="0" style="188" hidden="1" customWidth="1"/>
    <col min="9484" max="9484" width="7.85546875" style="188" customWidth="1"/>
    <col min="9485" max="9723" width="11.42578125" style="188"/>
    <col min="9724" max="9724" width="18.140625" style="188" customWidth="1"/>
    <col min="9725" max="9725" width="8" style="188" bestFit="1" customWidth="1"/>
    <col min="9726" max="9726" width="7.42578125" style="188" bestFit="1" customWidth="1"/>
    <col min="9727" max="9728" width="7.42578125" style="188" customWidth="1"/>
    <col min="9729" max="9729" width="8.28515625" style="188" bestFit="1" customWidth="1"/>
    <col min="9730" max="9730" width="7.42578125" style="188" bestFit="1" customWidth="1"/>
    <col min="9731" max="9733" width="7.42578125" style="188" customWidth="1"/>
    <col min="9734" max="9739" width="0" style="188" hidden="1" customWidth="1"/>
    <col min="9740" max="9740" width="7.85546875" style="188" customWidth="1"/>
    <col min="9741" max="9979" width="11.42578125" style="188"/>
    <col min="9980" max="9980" width="18.140625" style="188" customWidth="1"/>
    <col min="9981" max="9981" width="8" style="188" bestFit="1" customWidth="1"/>
    <col min="9982" max="9982" width="7.42578125" style="188" bestFit="1" customWidth="1"/>
    <col min="9983" max="9984" width="7.42578125" style="188" customWidth="1"/>
    <col min="9985" max="9985" width="8.28515625" style="188" bestFit="1" customWidth="1"/>
    <col min="9986" max="9986" width="7.42578125" style="188" bestFit="1" customWidth="1"/>
    <col min="9987" max="9989" width="7.42578125" style="188" customWidth="1"/>
    <col min="9990" max="9995" width="0" style="188" hidden="1" customWidth="1"/>
    <col min="9996" max="9996" width="7.85546875" style="188" customWidth="1"/>
    <col min="9997" max="10235" width="11.42578125" style="188"/>
    <col min="10236" max="10236" width="18.140625" style="188" customWidth="1"/>
    <col min="10237" max="10237" width="8" style="188" bestFit="1" customWidth="1"/>
    <col min="10238" max="10238" width="7.42578125" style="188" bestFit="1" customWidth="1"/>
    <col min="10239" max="10240" width="7.42578125" style="188" customWidth="1"/>
    <col min="10241" max="10241" width="8.28515625" style="188" bestFit="1" customWidth="1"/>
    <col min="10242" max="10242" width="7.42578125" style="188" bestFit="1" customWidth="1"/>
    <col min="10243" max="10245" width="7.42578125" style="188" customWidth="1"/>
    <col min="10246" max="10251" width="0" style="188" hidden="1" customWidth="1"/>
    <col min="10252" max="10252" width="7.85546875" style="188" customWidth="1"/>
    <col min="10253" max="10491" width="11.42578125" style="188"/>
    <col min="10492" max="10492" width="18.140625" style="188" customWidth="1"/>
    <col min="10493" max="10493" width="8" style="188" bestFit="1" customWidth="1"/>
    <col min="10494" max="10494" width="7.42578125" style="188" bestFit="1" customWidth="1"/>
    <col min="10495" max="10496" width="7.42578125" style="188" customWidth="1"/>
    <col min="10497" max="10497" width="8.28515625" style="188" bestFit="1" customWidth="1"/>
    <col min="10498" max="10498" width="7.42578125" style="188" bestFit="1" customWidth="1"/>
    <col min="10499" max="10501" width="7.42578125" style="188" customWidth="1"/>
    <col min="10502" max="10507" width="0" style="188" hidden="1" customWidth="1"/>
    <col min="10508" max="10508" width="7.85546875" style="188" customWidth="1"/>
    <col min="10509" max="10747" width="11.42578125" style="188"/>
    <col min="10748" max="10748" width="18.140625" style="188" customWidth="1"/>
    <col min="10749" max="10749" width="8" style="188" bestFit="1" customWidth="1"/>
    <col min="10750" max="10750" width="7.42578125" style="188" bestFit="1" customWidth="1"/>
    <col min="10751" max="10752" width="7.42578125" style="188" customWidth="1"/>
    <col min="10753" max="10753" width="8.28515625" style="188" bestFit="1" customWidth="1"/>
    <col min="10754" max="10754" width="7.42578125" style="188" bestFit="1" customWidth="1"/>
    <col min="10755" max="10757" width="7.42578125" style="188" customWidth="1"/>
    <col min="10758" max="10763" width="0" style="188" hidden="1" customWidth="1"/>
    <col min="10764" max="10764" width="7.85546875" style="188" customWidth="1"/>
    <col min="10765" max="11003" width="11.42578125" style="188"/>
    <col min="11004" max="11004" width="18.140625" style="188" customWidth="1"/>
    <col min="11005" max="11005" width="8" style="188" bestFit="1" customWidth="1"/>
    <col min="11006" max="11006" width="7.42578125" style="188" bestFit="1" customWidth="1"/>
    <col min="11007" max="11008" width="7.42578125" style="188" customWidth="1"/>
    <col min="11009" max="11009" width="8.28515625" style="188" bestFit="1" customWidth="1"/>
    <col min="11010" max="11010" width="7.42578125" style="188" bestFit="1" customWidth="1"/>
    <col min="11011" max="11013" width="7.42578125" style="188" customWidth="1"/>
    <col min="11014" max="11019" width="0" style="188" hidden="1" customWidth="1"/>
    <col min="11020" max="11020" width="7.85546875" style="188" customWidth="1"/>
    <col min="11021" max="11259" width="11.42578125" style="188"/>
    <col min="11260" max="11260" width="18.140625" style="188" customWidth="1"/>
    <col min="11261" max="11261" width="8" style="188" bestFit="1" customWidth="1"/>
    <col min="11262" max="11262" width="7.42578125" style="188" bestFit="1" customWidth="1"/>
    <col min="11263" max="11264" width="7.42578125" style="188" customWidth="1"/>
    <col min="11265" max="11265" width="8.28515625" style="188" bestFit="1" customWidth="1"/>
    <col min="11266" max="11266" width="7.42578125" style="188" bestFit="1" customWidth="1"/>
    <col min="11267" max="11269" width="7.42578125" style="188" customWidth="1"/>
    <col min="11270" max="11275" width="0" style="188" hidden="1" customWidth="1"/>
    <col min="11276" max="11276" width="7.85546875" style="188" customWidth="1"/>
    <col min="11277" max="11515" width="11.42578125" style="188"/>
    <col min="11516" max="11516" width="18.140625" style="188" customWidth="1"/>
    <col min="11517" max="11517" width="8" style="188" bestFit="1" customWidth="1"/>
    <col min="11518" max="11518" width="7.42578125" style="188" bestFit="1" customWidth="1"/>
    <col min="11519" max="11520" width="7.42578125" style="188" customWidth="1"/>
    <col min="11521" max="11521" width="8.28515625" style="188" bestFit="1" customWidth="1"/>
    <col min="11522" max="11522" width="7.42578125" style="188" bestFit="1" customWidth="1"/>
    <col min="11523" max="11525" width="7.42578125" style="188" customWidth="1"/>
    <col min="11526" max="11531" width="0" style="188" hidden="1" customWidth="1"/>
    <col min="11532" max="11532" width="7.85546875" style="188" customWidth="1"/>
    <col min="11533" max="11771" width="11.42578125" style="188"/>
    <col min="11772" max="11772" width="18.140625" style="188" customWidth="1"/>
    <col min="11773" max="11773" width="8" style="188" bestFit="1" customWidth="1"/>
    <col min="11774" max="11774" width="7.42578125" style="188" bestFit="1" customWidth="1"/>
    <col min="11775" max="11776" width="7.42578125" style="188" customWidth="1"/>
    <col min="11777" max="11777" width="8.28515625" style="188" bestFit="1" customWidth="1"/>
    <col min="11778" max="11778" width="7.42578125" style="188" bestFit="1" customWidth="1"/>
    <col min="11779" max="11781" width="7.42578125" style="188" customWidth="1"/>
    <col min="11782" max="11787" width="0" style="188" hidden="1" customWidth="1"/>
    <col min="11788" max="11788" width="7.85546875" style="188" customWidth="1"/>
    <col min="11789" max="12027" width="11.42578125" style="188"/>
    <col min="12028" max="12028" width="18.140625" style="188" customWidth="1"/>
    <col min="12029" max="12029" width="8" style="188" bestFit="1" customWidth="1"/>
    <col min="12030" max="12030" width="7.42578125" style="188" bestFit="1" customWidth="1"/>
    <col min="12031" max="12032" width="7.42578125" style="188" customWidth="1"/>
    <col min="12033" max="12033" width="8.28515625" style="188" bestFit="1" customWidth="1"/>
    <col min="12034" max="12034" width="7.42578125" style="188" bestFit="1" customWidth="1"/>
    <col min="12035" max="12037" width="7.42578125" style="188" customWidth="1"/>
    <col min="12038" max="12043" width="0" style="188" hidden="1" customWidth="1"/>
    <col min="12044" max="12044" width="7.85546875" style="188" customWidth="1"/>
    <col min="12045" max="12283" width="11.42578125" style="188"/>
    <col min="12284" max="12284" width="18.140625" style="188" customWidth="1"/>
    <col min="12285" max="12285" width="8" style="188" bestFit="1" customWidth="1"/>
    <col min="12286" max="12286" width="7.42578125" style="188" bestFit="1" customWidth="1"/>
    <col min="12287" max="12288" width="7.42578125" style="188" customWidth="1"/>
    <col min="12289" max="12289" width="8.28515625" style="188" bestFit="1" customWidth="1"/>
    <col min="12290" max="12290" width="7.42578125" style="188" bestFit="1" customWidth="1"/>
    <col min="12291" max="12293" width="7.42578125" style="188" customWidth="1"/>
    <col min="12294" max="12299" width="0" style="188" hidden="1" customWidth="1"/>
    <col min="12300" max="12300" width="7.85546875" style="188" customWidth="1"/>
    <col min="12301" max="12539" width="11.42578125" style="188"/>
    <col min="12540" max="12540" width="18.140625" style="188" customWidth="1"/>
    <col min="12541" max="12541" width="8" style="188" bestFit="1" customWidth="1"/>
    <col min="12542" max="12542" width="7.42578125" style="188" bestFit="1" customWidth="1"/>
    <col min="12543" max="12544" width="7.42578125" style="188" customWidth="1"/>
    <col min="12545" max="12545" width="8.28515625" style="188" bestFit="1" customWidth="1"/>
    <col min="12546" max="12546" width="7.42578125" style="188" bestFit="1" customWidth="1"/>
    <col min="12547" max="12549" width="7.42578125" style="188" customWidth="1"/>
    <col min="12550" max="12555" width="0" style="188" hidden="1" customWidth="1"/>
    <col min="12556" max="12556" width="7.85546875" style="188" customWidth="1"/>
    <col min="12557" max="12795" width="11.42578125" style="188"/>
    <col min="12796" max="12796" width="18.140625" style="188" customWidth="1"/>
    <col min="12797" max="12797" width="8" style="188" bestFit="1" customWidth="1"/>
    <col min="12798" max="12798" width="7.42578125" style="188" bestFit="1" customWidth="1"/>
    <col min="12799" max="12800" width="7.42578125" style="188" customWidth="1"/>
    <col min="12801" max="12801" width="8.28515625" style="188" bestFit="1" customWidth="1"/>
    <col min="12802" max="12802" width="7.42578125" style="188" bestFit="1" customWidth="1"/>
    <col min="12803" max="12805" width="7.42578125" style="188" customWidth="1"/>
    <col min="12806" max="12811" width="0" style="188" hidden="1" customWidth="1"/>
    <col min="12812" max="12812" width="7.85546875" style="188" customWidth="1"/>
    <col min="12813" max="13051" width="11.42578125" style="188"/>
    <col min="13052" max="13052" width="18.140625" style="188" customWidth="1"/>
    <col min="13053" max="13053" width="8" style="188" bestFit="1" customWidth="1"/>
    <col min="13054" max="13054" width="7.42578125" style="188" bestFit="1" customWidth="1"/>
    <col min="13055" max="13056" width="7.42578125" style="188" customWidth="1"/>
    <col min="13057" max="13057" width="8.28515625" style="188" bestFit="1" customWidth="1"/>
    <col min="13058" max="13058" width="7.42578125" style="188" bestFit="1" customWidth="1"/>
    <col min="13059" max="13061" width="7.42578125" style="188" customWidth="1"/>
    <col min="13062" max="13067" width="0" style="188" hidden="1" customWidth="1"/>
    <col min="13068" max="13068" width="7.85546875" style="188" customWidth="1"/>
    <col min="13069" max="13307" width="11.42578125" style="188"/>
    <col min="13308" max="13308" width="18.140625" style="188" customWidth="1"/>
    <col min="13309" max="13309" width="8" style="188" bestFit="1" customWidth="1"/>
    <col min="13310" max="13310" width="7.42578125" style="188" bestFit="1" customWidth="1"/>
    <col min="13311" max="13312" width="7.42578125" style="188" customWidth="1"/>
    <col min="13313" max="13313" width="8.28515625" style="188" bestFit="1" customWidth="1"/>
    <col min="13314" max="13314" width="7.42578125" style="188" bestFit="1" customWidth="1"/>
    <col min="13315" max="13317" width="7.42578125" style="188" customWidth="1"/>
    <col min="13318" max="13323" width="0" style="188" hidden="1" customWidth="1"/>
    <col min="13324" max="13324" width="7.85546875" style="188" customWidth="1"/>
    <col min="13325" max="13563" width="11.42578125" style="188"/>
    <col min="13564" max="13564" width="18.140625" style="188" customWidth="1"/>
    <col min="13565" max="13565" width="8" style="188" bestFit="1" customWidth="1"/>
    <col min="13566" max="13566" width="7.42578125" style="188" bestFit="1" customWidth="1"/>
    <col min="13567" max="13568" width="7.42578125" style="188" customWidth="1"/>
    <col min="13569" max="13569" width="8.28515625" style="188" bestFit="1" customWidth="1"/>
    <col min="13570" max="13570" width="7.42578125" style="188" bestFit="1" customWidth="1"/>
    <col min="13571" max="13573" width="7.42578125" style="188" customWidth="1"/>
    <col min="13574" max="13579" width="0" style="188" hidden="1" customWidth="1"/>
    <col min="13580" max="13580" width="7.85546875" style="188" customWidth="1"/>
    <col min="13581" max="13819" width="11.42578125" style="188"/>
    <col min="13820" max="13820" width="18.140625" style="188" customWidth="1"/>
    <col min="13821" max="13821" width="8" style="188" bestFit="1" customWidth="1"/>
    <col min="13822" max="13822" width="7.42578125" style="188" bestFit="1" customWidth="1"/>
    <col min="13823" max="13824" width="7.42578125" style="188" customWidth="1"/>
    <col min="13825" max="13825" width="8.28515625" style="188" bestFit="1" customWidth="1"/>
    <col min="13826" max="13826" width="7.42578125" style="188" bestFit="1" customWidth="1"/>
    <col min="13827" max="13829" width="7.42578125" style="188" customWidth="1"/>
    <col min="13830" max="13835" width="0" style="188" hidden="1" customWidth="1"/>
    <col min="13836" max="13836" width="7.85546875" style="188" customWidth="1"/>
    <col min="13837" max="14075" width="11.42578125" style="188"/>
    <col min="14076" max="14076" width="18.140625" style="188" customWidth="1"/>
    <col min="14077" max="14077" width="8" style="188" bestFit="1" customWidth="1"/>
    <col min="14078" max="14078" width="7.42578125" style="188" bestFit="1" customWidth="1"/>
    <col min="14079" max="14080" width="7.42578125" style="188" customWidth="1"/>
    <col min="14081" max="14081" width="8.28515625" style="188" bestFit="1" customWidth="1"/>
    <col min="14082" max="14082" width="7.42578125" style="188" bestFit="1" customWidth="1"/>
    <col min="14083" max="14085" width="7.42578125" style="188" customWidth="1"/>
    <col min="14086" max="14091" width="0" style="188" hidden="1" customWidth="1"/>
    <col min="14092" max="14092" width="7.85546875" style="188" customWidth="1"/>
    <col min="14093" max="14331" width="11.42578125" style="188"/>
    <col min="14332" max="14332" width="18.140625" style="188" customWidth="1"/>
    <col min="14333" max="14333" width="8" style="188" bestFit="1" customWidth="1"/>
    <col min="14334" max="14334" width="7.42578125" style="188" bestFit="1" customWidth="1"/>
    <col min="14335" max="14336" width="7.42578125" style="188" customWidth="1"/>
    <col min="14337" max="14337" width="8.28515625" style="188" bestFit="1" customWidth="1"/>
    <col min="14338" max="14338" width="7.42578125" style="188" bestFit="1" customWidth="1"/>
    <col min="14339" max="14341" width="7.42578125" style="188" customWidth="1"/>
    <col min="14342" max="14347" width="0" style="188" hidden="1" customWidth="1"/>
    <col min="14348" max="14348" width="7.85546875" style="188" customWidth="1"/>
    <col min="14349" max="14587" width="11.42578125" style="188"/>
    <col min="14588" max="14588" width="18.140625" style="188" customWidth="1"/>
    <col min="14589" max="14589" width="8" style="188" bestFit="1" customWidth="1"/>
    <col min="14590" max="14590" width="7.42578125" style="188" bestFit="1" customWidth="1"/>
    <col min="14591" max="14592" width="7.42578125" style="188" customWidth="1"/>
    <col min="14593" max="14593" width="8.28515625" style="188" bestFit="1" customWidth="1"/>
    <col min="14594" max="14594" width="7.42578125" style="188" bestFit="1" customWidth="1"/>
    <col min="14595" max="14597" width="7.42578125" style="188" customWidth="1"/>
    <col min="14598" max="14603" width="0" style="188" hidden="1" customWidth="1"/>
    <col min="14604" max="14604" width="7.85546875" style="188" customWidth="1"/>
    <col min="14605" max="14843" width="11.42578125" style="188"/>
    <col min="14844" max="14844" width="18.140625" style="188" customWidth="1"/>
    <col min="14845" max="14845" width="8" style="188" bestFit="1" customWidth="1"/>
    <col min="14846" max="14846" width="7.42578125" style="188" bestFit="1" customWidth="1"/>
    <col min="14847" max="14848" width="7.42578125" style="188" customWidth="1"/>
    <col min="14849" max="14849" width="8.28515625" style="188" bestFit="1" customWidth="1"/>
    <col min="14850" max="14850" width="7.42578125" style="188" bestFit="1" customWidth="1"/>
    <col min="14851" max="14853" width="7.42578125" style="188" customWidth="1"/>
    <col min="14854" max="14859" width="0" style="188" hidden="1" customWidth="1"/>
    <col min="14860" max="14860" width="7.85546875" style="188" customWidth="1"/>
    <col min="14861" max="15099" width="11.42578125" style="188"/>
    <col min="15100" max="15100" width="18.140625" style="188" customWidth="1"/>
    <col min="15101" max="15101" width="8" style="188" bestFit="1" customWidth="1"/>
    <col min="15102" max="15102" width="7.42578125" style="188" bestFit="1" customWidth="1"/>
    <col min="15103" max="15104" width="7.42578125" style="188" customWidth="1"/>
    <col min="15105" max="15105" width="8.28515625" style="188" bestFit="1" customWidth="1"/>
    <col min="15106" max="15106" width="7.42578125" style="188" bestFit="1" customWidth="1"/>
    <col min="15107" max="15109" width="7.42578125" style="188" customWidth="1"/>
    <col min="15110" max="15115" width="0" style="188" hidden="1" customWidth="1"/>
    <col min="15116" max="15116" width="7.85546875" style="188" customWidth="1"/>
    <col min="15117" max="15355" width="11.42578125" style="188"/>
    <col min="15356" max="15356" width="18.140625" style="188" customWidth="1"/>
    <col min="15357" max="15357" width="8" style="188" bestFit="1" customWidth="1"/>
    <col min="15358" max="15358" width="7.42578125" style="188" bestFit="1" customWidth="1"/>
    <col min="15359" max="15360" width="7.42578125" style="188" customWidth="1"/>
    <col min="15361" max="15361" width="8.28515625" style="188" bestFit="1" customWidth="1"/>
    <col min="15362" max="15362" width="7.42578125" style="188" bestFit="1" customWidth="1"/>
    <col min="15363" max="15365" width="7.42578125" style="188" customWidth="1"/>
    <col min="15366" max="15371" width="0" style="188" hidden="1" customWidth="1"/>
    <col min="15372" max="15372" width="7.85546875" style="188" customWidth="1"/>
    <col min="15373" max="15611" width="11.42578125" style="188"/>
    <col min="15612" max="15612" width="18.140625" style="188" customWidth="1"/>
    <col min="15613" max="15613" width="8" style="188" bestFit="1" customWidth="1"/>
    <col min="15614" max="15614" width="7.42578125" style="188" bestFit="1" customWidth="1"/>
    <col min="15615" max="15616" width="7.42578125" style="188" customWidth="1"/>
    <col min="15617" max="15617" width="8.28515625" style="188" bestFit="1" customWidth="1"/>
    <col min="15618" max="15618" width="7.42578125" style="188" bestFit="1" customWidth="1"/>
    <col min="15619" max="15621" width="7.42578125" style="188" customWidth="1"/>
    <col min="15622" max="15627" width="0" style="188" hidden="1" customWidth="1"/>
    <col min="15628" max="15628" width="7.85546875" style="188" customWidth="1"/>
    <col min="15629" max="15867" width="11.42578125" style="188"/>
    <col min="15868" max="15868" width="18.140625" style="188" customWidth="1"/>
    <col min="15869" max="15869" width="8" style="188" bestFit="1" customWidth="1"/>
    <col min="15870" max="15870" width="7.42578125" style="188" bestFit="1" customWidth="1"/>
    <col min="15871" max="15872" width="7.42578125" style="188" customWidth="1"/>
    <col min="15873" max="15873" width="8.28515625" style="188" bestFit="1" customWidth="1"/>
    <col min="15874" max="15874" width="7.42578125" style="188" bestFit="1" customWidth="1"/>
    <col min="15875" max="15877" width="7.42578125" style="188" customWidth="1"/>
    <col min="15878" max="15883" width="0" style="188" hidden="1" customWidth="1"/>
    <col min="15884" max="15884" width="7.85546875" style="188" customWidth="1"/>
    <col min="15885" max="16123" width="11.42578125" style="188"/>
    <col min="16124" max="16124" width="18.140625" style="188" customWidth="1"/>
    <col min="16125" max="16125" width="8" style="188" bestFit="1" customWidth="1"/>
    <col min="16126" max="16126" width="7.42578125" style="188" bestFit="1" customWidth="1"/>
    <col min="16127" max="16128" width="7.42578125" style="188" customWidth="1"/>
    <col min="16129" max="16129" width="8.28515625" style="188" bestFit="1" customWidth="1"/>
    <col min="16130" max="16130" width="7.42578125" style="188" bestFit="1" customWidth="1"/>
    <col min="16131" max="16133" width="7.42578125" style="188" customWidth="1"/>
    <col min="16134" max="16139" width="0" style="188" hidden="1" customWidth="1"/>
    <col min="16140" max="16140" width="7.85546875" style="188" customWidth="1"/>
    <col min="16141" max="16384" width="11.42578125" style="188"/>
  </cols>
  <sheetData>
    <row r="1" spans="1:16" s="189" customFormat="1" x14ac:dyDescent="0.2">
      <c r="B1" s="202"/>
      <c r="C1" s="202"/>
      <c r="D1" s="202"/>
      <c r="E1" s="202"/>
      <c r="F1" s="202"/>
      <c r="G1" s="202"/>
      <c r="H1" s="202"/>
      <c r="I1" s="202"/>
      <c r="J1" s="202"/>
      <c r="K1" s="202"/>
      <c r="L1" s="202"/>
    </row>
    <row r="2" spans="1:16" s="189" customFormat="1" x14ac:dyDescent="0.2">
      <c r="A2" s="216" t="s">
        <v>119</v>
      </c>
      <c r="B2" s="202"/>
      <c r="C2" s="202"/>
      <c r="D2" s="202"/>
      <c r="E2" s="202"/>
      <c r="F2" s="202"/>
      <c r="G2" s="202"/>
      <c r="H2" s="202"/>
      <c r="I2" s="202"/>
      <c r="K2" s="202"/>
      <c r="L2" s="202"/>
    </row>
    <row r="3" spans="1:16" s="189" customFormat="1" ht="15" x14ac:dyDescent="0.25">
      <c r="A3" s="216" t="s">
        <v>120</v>
      </c>
      <c r="B3" s="202"/>
      <c r="C3" s="202"/>
      <c r="D3" s="202"/>
      <c r="E3" s="202"/>
      <c r="F3" s="202"/>
      <c r="G3" s="202"/>
      <c r="H3" s="202"/>
      <c r="I3" s="202"/>
      <c r="J3" s="202"/>
      <c r="K3" s="369"/>
      <c r="L3" s="202"/>
    </row>
    <row r="4" spans="1:16" s="189" customFormat="1" x14ac:dyDescent="0.2">
      <c r="B4" s="202"/>
      <c r="C4" s="202"/>
      <c r="D4" s="202"/>
      <c r="E4" s="202"/>
      <c r="F4" s="202"/>
      <c r="G4" s="202"/>
      <c r="H4" s="202"/>
      <c r="I4" s="202"/>
      <c r="J4" s="202"/>
      <c r="K4" s="202"/>
      <c r="L4" s="202"/>
    </row>
    <row r="5" spans="1:16" s="189" customFormat="1" ht="12.75" x14ac:dyDescent="0.2">
      <c r="B5" s="418" t="s">
        <v>114</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x14ac:dyDescent="0.2">
      <c r="B11" s="180" t="s">
        <v>407</v>
      </c>
      <c r="C11" s="180">
        <v>1092</v>
      </c>
      <c r="D11" s="180">
        <v>656</v>
      </c>
      <c r="E11" s="180">
        <f>D11+C11</f>
        <v>1748</v>
      </c>
      <c r="F11" s="181">
        <f>E11/$E$21</f>
        <v>0.52210274790919953</v>
      </c>
      <c r="G11" s="180">
        <v>3206</v>
      </c>
      <c r="H11" s="180">
        <v>284</v>
      </c>
      <c r="I11" s="180">
        <f>G11+H11</f>
        <v>3490</v>
      </c>
      <c r="J11" s="181">
        <f>I11/$I$21</f>
        <v>0.5626309850072545</v>
      </c>
      <c r="K11" s="180">
        <f t="shared" ref="K11:K20" si="0">E11+I11</f>
        <v>5238</v>
      </c>
      <c r="P11" s="193"/>
    </row>
    <row r="12" spans="1:16" x14ac:dyDescent="0.2">
      <c r="B12" s="180" t="s">
        <v>408</v>
      </c>
      <c r="C12" s="180">
        <v>35</v>
      </c>
      <c r="D12" s="180">
        <v>8</v>
      </c>
      <c r="E12" s="180">
        <f t="shared" ref="E12:E21" si="1">D12+C12</f>
        <v>43</v>
      </c>
      <c r="F12" s="181">
        <f t="shared" ref="F12:F20" si="2">E12/$E$21</f>
        <v>1.2843488649940263E-2</v>
      </c>
      <c r="G12" s="180">
        <v>66</v>
      </c>
      <c r="H12" s="180">
        <v>1</v>
      </c>
      <c r="I12" s="180">
        <f t="shared" ref="I12:I20" si="3">G12+H12</f>
        <v>67</v>
      </c>
      <c r="J12" s="181">
        <f t="shared" ref="J12:J20" si="4">I12/$I$21</f>
        <v>1.080122521360632E-2</v>
      </c>
      <c r="K12" s="180">
        <f t="shared" si="0"/>
        <v>110</v>
      </c>
      <c r="P12" s="193"/>
    </row>
    <row r="13" spans="1:16" x14ac:dyDescent="0.2">
      <c r="B13" s="180" t="s">
        <v>409</v>
      </c>
      <c r="C13" s="180">
        <v>436</v>
      </c>
      <c r="D13" s="180">
        <v>226</v>
      </c>
      <c r="E13" s="180">
        <f t="shared" si="1"/>
        <v>662</v>
      </c>
      <c r="F13" s="181">
        <f t="shared" si="2"/>
        <v>0.19772998805256869</v>
      </c>
      <c r="G13" s="180">
        <v>1405</v>
      </c>
      <c r="H13" s="180">
        <v>108</v>
      </c>
      <c r="I13" s="180">
        <f t="shared" si="3"/>
        <v>1513</v>
      </c>
      <c r="J13" s="181">
        <f t="shared" si="4"/>
        <v>0.24391423504755763</v>
      </c>
      <c r="K13" s="180">
        <f t="shared" si="0"/>
        <v>2175</v>
      </c>
      <c r="P13" s="193"/>
    </row>
    <row r="14" spans="1:16" x14ac:dyDescent="0.2">
      <c r="B14" s="180" t="s">
        <v>410</v>
      </c>
      <c r="C14" s="180">
        <v>91</v>
      </c>
      <c r="D14" s="180">
        <v>38</v>
      </c>
      <c r="E14" s="180">
        <f t="shared" si="1"/>
        <v>129</v>
      </c>
      <c r="F14" s="181">
        <f t="shared" si="2"/>
        <v>3.8530465949820791E-2</v>
      </c>
      <c r="G14" s="180">
        <v>264</v>
      </c>
      <c r="H14" s="180">
        <v>21</v>
      </c>
      <c r="I14" s="180">
        <f t="shared" si="3"/>
        <v>285</v>
      </c>
      <c r="J14" s="181">
        <f t="shared" si="4"/>
        <v>4.5945510236982103E-2</v>
      </c>
      <c r="K14" s="180">
        <f t="shared" si="0"/>
        <v>414</v>
      </c>
      <c r="P14" s="193"/>
    </row>
    <row r="15" spans="1:16" x14ac:dyDescent="0.2">
      <c r="B15" s="180" t="s">
        <v>411</v>
      </c>
      <c r="C15" s="180">
        <v>34</v>
      </c>
      <c r="D15" s="180">
        <v>14</v>
      </c>
      <c r="E15" s="180">
        <f t="shared" si="1"/>
        <v>48</v>
      </c>
      <c r="F15" s="181">
        <f t="shared" si="2"/>
        <v>1.4336917562724014E-2</v>
      </c>
      <c r="G15" s="180">
        <v>49</v>
      </c>
      <c r="H15" s="180">
        <v>4</v>
      </c>
      <c r="I15" s="180">
        <f t="shared" si="3"/>
        <v>53</v>
      </c>
      <c r="J15" s="181">
        <f t="shared" si="4"/>
        <v>8.5442527809124619E-3</v>
      </c>
      <c r="K15" s="180">
        <f t="shared" si="0"/>
        <v>101</v>
      </c>
      <c r="P15" s="193"/>
    </row>
    <row r="16" spans="1:16" x14ac:dyDescent="0.2">
      <c r="B16" s="180" t="s">
        <v>412</v>
      </c>
      <c r="C16" s="180">
        <v>124</v>
      </c>
      <c r="D16" s="180">
        <v>38</v>
      </c>
      <c r="E16" s="180">
        <f t="shared" si="1"/>
        <v>162</v>
      </c>
      <c r="F16" s="181">
        <f t="shared" si="2"/>
        <v>4.8387096774193547E-2</v>
      </c>
      <c r="G16" s="180">
        <v>159</v>
      </c>
      <c r="H16" s="180">
        <v>9</v>
      </c>
      <c r="I16" s="180">
        <f t="shared" si="3"/>
        <v>168</v>
      </c>
      <c r="J16" s="181">
        <f t="shared" si="4"/>
        <v>2.7083669192326295E-2</v>
      </c>
      <c r="K16" s="180">
        <f t="shared" si="0"/>
        <v>330</v>
      </c>
      <c r="P16" s="193"/>
    </row>
    <row r="17" spans="2:16" x14ac:dyDescent="0.2">
      <c r="B17" s="180" t="s">
        <v>413</v>
      </c>
      <c r="C17" s="180">
        <v>4</v>
      </c>
      <c r="D17" s="180">
        <v>1</v>
      </c>
      <c r="E17" s="180">
        <f t="shared" si="1"/>
        <v>5</v>
      </c>
      <c r="F17" s="181">
        <f t="shared" si="2"/>
        <v>1.4934289127837516E-3</v>
      </c>
      <c r="G17" s="180">
        <v>17</v>
      </c>
      <c r="H17" s="180">
        <v>0</v>
      </c>
      <c r="I17" s="180">
        <f t="shared" si="3"/>
        <v>17</v>
      </c>
      <c r="J17" s="181">
        <f t="shared" si="4"/>
        <v>2.7406093825568275E-3</v>
      </c>
      <c r="K17" s="180">
        <f t="shared" si="0"/>
        <v>22</v>
      </c>
      <c r="P17" s="193"/>
    </row>
    <row r="18" spans="2:16" x14ac:dyDescent="0.2">
      <c r="B18" s="180" t="s">
        <v>414</v>
      </c>
      <c r="C18" s="180">
        <v>9</v>
      </c>
      <c r="D18" s="180">
        <v>2</v>
      </c>
      <c r="E18" s="180">
        <f t="shared" si="1"/>
        <v>11</v>
      </c>
      <c r="F18" s="181">
        <f t="shared" si="2"/>
        <v>3.2855436081242534E-3</v>
      </c>
      <c r="G18" s="180">
        <v>21</v>
      </c>
      <c r="H18" s="180">
        <v>2</v>
      </c>
      <c r="I18" s="180">
        <f t="shared" si="3"/>
        <v>23</v>
      </c>
      <c r="J18" s="181">
        <f t="shared" si="4"/>
        <v>3.7078832822827665E-3</v>
      </c>
      <c r="K18" s="180">
        <f t="shared" si="0"/>
        <v>34</v>
      </c>
      <c r="P18" s="193"/>
    </row>
    <row r="19" spans="2:16" x14ac:dyDescent="0.2">
      <c r="B19" s="180" t="s">
        <v>415</v>
      </c>
      <c r="C19" s="180">
        <v>331</v>
      </c>
      <c r="D19" s="180">
        <v>98</v>
      </c>
      <c r="E19" s="180">
        <f t="shared" si="1"/>
        <v>429</v>
      </c>
      <c r="F19" s="181">
        <f t="shared" si="2"/>
        <v>0.12813620071684587</v>
      </c>
      <c r="G19" s="180">
        <v>367</v>
      </c>
      <c r="H19" s="180">
        <v>29</v>
      </c>
      <c r="I19" s="180">
        <f t="shared" si="3"/>
        <v>396</v>
      </c>
      <c r="J19" s="181">
        <f t="shared" si="4"/>
        <v>6.3840077381911983E-2</v>
      </c>
      <c r="K19" s="180">
        <f t="shared" si="0"/>
        <v>825</v>
      </c>
      <c r="P19" s="193"/>
    </row>
    <row r="20" spans="2:16" x14ac:dyDescent="0.2">
      <c r="B20" s="180" t="s">
        <v>416</v>
      </c>
      <c r="C20" s="180">
        <v>82</v>
      </c>
      <c r="D20" s="180">
        <v>29</v>
      </c>
      <c r="E20" s="180">
        <f t="shared" si="1"/>
        <v>111</v>
      </c>
      <c r="F20" s="181">
        <f t="shared" si="2"/>
        <v>3.3154121863799284E-2</v>
      </c>
      <c r="G20" s="180">
        <v>176</v>
      </c>
      <c r="H20" s="180">
        <v>15</v>
      </c>
      <c r="I20" s="180">
        <f t="shared" si="3"/>
        <v>191</v>
      </c>
      <c r="J20" s="181">
        <f t="shared" si="4"/>
        <v>3.079155247460906E-2</v>
      </c>
      <c r="K20" s="180">
        <f t="shared" si="0"/>
        <v>302</v>
      </c>
      <c r="P20" s="193"/>
    </row>
    <row r="21" spans="2:16" x14ac:dyDescent="0.2">
      <c r="B21" s="182" t="s">
        <v>64</v>
      </c>
      <c r="C21" s="180">
        <f t="shared" ref="C21:H21" si="5">SUM(C11:C20)</f>
        <v>2238</v>
      </c>
      <c r="D21" s="180">
        <f t="shared" si="5"/>
        <v>1110</v>
      </c>
      <c r="E21" s="180">
        <f t="shared" si="1"/>
        <v>3348</v>
      </c>
      <c r="F21" s="184">
        <f t="shared" ref="F21" si="6">E21/$E$21</f>
        <v>1</v>
      </c>
      <c r="G21" s="180">
        <f t="shared" si="5"/>
        <v>5730</v>
      </c>
      <c r="H21" s="180">
        <f t="shared" si="5"/>
        <v>473</v>
      </c>
      <c r="I21" s="182">
        <f t="shared" ref="I21" si="7">G21+H21</f>
        <v>6203</v>
      </c>
      <c r="J21" s="184">
        <f t="shared" ref="J21" si="8">I21/$I$21</f>
        <v>1</v>
      </c>
      <c r="K21" s="182">
        <f t="shared" ref="K21:K22" si="9">E21+I21</f>
        <v>9551</v>
      </c>
      <c r="P21" s="193"/>
    </row>
    <row r="22" spans="2:16" ht="25.5" customHeight="1" x14ac:dyDescent="0.2">
      <c r="B22" s="194" t="s">
        <v>80</v>
      </c>
      <c r="C22" s="195">
        <f>+C21/$K$21</f>
        <v>0.23432101350643911</v>
      </c>
      <c r="D22" s="195">
        <f>+D21/$K$21</f>
        <v>0.11621819704742958</v>
      </c>
      <c r="E22" s="236">
        <f>C22+D22</f>
        <v>0.35053921055386872</v>
      </c>
      <c r="F22" s="196"/>
      <c r="G22" s="195">
        <f>+G21/$K$21</f>
        <v>0.59993717935294733</v>
      </c>
      <c r="H22" s="195">
        <f>+H21/$K$21</f>
        <v>4.9523610093183963E-2</v>
      </c>
      <c r="I22" s="196">
        <f>G22+H22</f>
        <v>0.64946078944613128</v>
      </c>
      <c r="J22" s="196"/>
      <c r="K22" s="196">
        <f t="shared" si="9"/>
        <v>1</v>
      </c>
    </row>
    <row r="23" spans="2:16" x14ac:dyDescent="0.2">
      <c r="B23" s="187"/>
      <c r="C23" s="200"/>
      <c r="D23" s="200"/>
      <c r="E23" s="200"/>
      <c r="F23" s="200"/>
      <c r="G23" s="200"/>
      <c r="H23" s="200"/>
      <c r="I23" s="200"/>
      <c r="J23" s="200"/>
      <c r="K23" s="200"/>
    </row>
    <row r="24" spans="2:16" ht="12.75" x14ac:dyDescent="0.2">
      <c r="B24" s="418" t="s">
        <v>115</v>
      </c>
      <c r="C24" s="418"/>
      <c r="D24" s="418"/>
      <c r="E24" s="418"/>
      <c r="F24" s="418"/>
      <c r="G24" s="418"/>
      <c r="H24" s="418"/>
      <c r="I24" s="418"/>
      <c r="J24" s="418"/>
      <c r="K24" s="418"/>
    </row>
    <row r="25" spans="2:16" ht="12.75" x14ac:dyDescent="0.2">
      <c r="B25" s="431" t="str">
        <f>'Solicitudes Regiones'!$B$6:$P$6</f>
        <v>Acumuladas de julio de 2008 a enero de 2018</v>
      </c>
      <c r="C25" s="431"/>
      <c r="D25" s="431"/>
      <c r="E25" s="431"/>
      <c r="F25" s="431"/>
      <c r="G25" s="431"/>
      <c r="H25" s="431"/>
      <c r="I25" s="431"/>
      <c r="J25" s="431"/>
      <c r="K25" s="431"/>
    </row>
    <row r="26" spans="2:16" x14ac:dyDescent="0.2">
      <c r="B26" s="187"/>
      <c r="C26" s="200"/>
      <c r="D26" s="200"/>
      <c r="E26" s="200"/>
      <c r="F26" s="200"/>
      <c r="G26" s="200"/>
      <c r="H26" s="200"/>
      <c r="I26" s="200"/>
      <c r="J26" s="200"/>
      <c r="K26" s="200"/>
    </row>
    <row r="27" spans="2:16" ht="15" customHeight="1" x14ac:dyDescent="0.2">
      <c r="B27" s="446" t="s">
        <v>81</v>
      </c>
      <c r="C27" s="446"/>
      <c r="D27" s="446"/>
      <c r="E27" s="446"/>
      <c r="F27" s="446"/>
      <c r="G27" s="446"/>
      <c r="H27" s="446"/>
      <c r="I27" s="446"/>
      <c r="J27" s="446"/>
      <c r="K27" s="446"/>
      <c r="L27" s="201"/>
    </row>
    <row r="28" spans="2:16" ht="15" customHeight="1" x14ac:dyDescent="0.2">
      <c r="B28" s="446" t="s">
        <v>72</v>
      </c>
      <c r="C28" s="446" t="s">
        <v>2</v>
      </c>
      <c r="D28" s="446"/>
      <c r="E28" s="446"/>
      <c r="F28" s="446"/>
      <c r="G28" s="446"/>
      <c r="H28" s="446"/>
      <c r="I28" s="446"/>
      <c r="J28" s="446"/>
      <c r="K28" s="186" t="s">
        <v>113</v>
      </c>
    </row>
    <row r="29" spans="2:16" ht="24" x14ac:dyDescent="0.2">
      <c r="B29" s="446"/>
      <c r="C29" s="186" t="s">
        <v>73</v>
      </c>
      <c r="D29" s="186" t="s">
        <v>74</v>
      </c>
      <c r="E29" s="186" t="s">
        <v>75</v>
      </c>
      <c r="F29" s="186" t="s">
        <v>76</v>
      </c>
      <c r="G29" s="186" t="s">
        <v>8</v>
      </c>
      <c r="H29" s="186" t="s">
        <v>77</v>
      </c>
      <c r="I29" s="186" t="s">
        <v>78</v>
      </c>
      <c r="J29" s="186" t="s">
        <v>79</v>
      </c>
      <c r="K29" s="186" t="s">
        <v>44</v>
      </c>
    </row>
    <row r="30" spans="2:16" x14ac:dyDescent="0.2">
      <c r="B30" s="180" t="s">
        <v>407</v>
      </c>
      <c r="C30" s="180">
        <v>935</v>
      </c>
      <c r="D30" s="180">
        <v>301</v>
      </c>
      <c r="E30" s="180">
        <f>C30+D30</f>
        <v>1236</v>
      </c>
      <c r="F30" s="181">
        <f>E30/$E$40</f>
        <v>0.48584905660377359</v>
      </c>
      <c r="G30" s="180">
        <v>2544</v>
      </c>
      <c r="H30" s="180">
        <v>220</v>
      </c>
      <c r="I30" s="180">
        <f>G30+H30</f>
        <v>2764</v>
      </c>
      <c r="J30" s="181">
        <f>I30/$I$40</f>
        <v>0.55636070853462161</v>
      </c>
      <c r="K30" s="180">
        <f t="shared" ref="K30:K39" si="10">E30+I30</f>
        <v>4000</v>
      </c>
    </row>
    <row r="31" spans="2:16" x14ac:dyDescent="0.2">
      <c r="B31" s="180" t="s">
        <v>408</v>
      </c>
      <c r="C31" s="180">
        <v>34</v>
      </c>
      <c r="D31" s="180">
        <v>3</v>
      </c>
      <c r="E31" s="180">
        <f t="shared" ref="E31:E39" si="11">C31+D31</f>
        <v>37</v>
      </c>
      <c r="F31" s="181">
        <f t="shared" ref="F31:F39" si="12">E31/$E$40</f>
        <v>1.4544025157232705E-2</v>
      </c>
      <c r="G31" s="180">
        <v>57</v>
      </c>
      <c r="H31" s="180">
        <v>1</v>
      </c>
      <c r="I31" s="180">
        <f t="shared" ref="I31:I39" si="13">G31+H31</f>
        <v>58</v>
      </c>
      <c r="J31" s="181">
        <f t="shared" ref="J31:J39" si="14">I31/$I$40</f>
        <v>1.1674718196457327E-2</v>
      </c>
      <c r="K31" s="180">
        <f t="shared" si="10"/>
        <v>95</v>
      </c>
    </row>
    <row r="32" spans="2:16" x14ac:dyDescent="0.2">
      <c r="B32" s="180" t="s">
        <v>409</v>
      </c>
      <c r="C32" s="180">
        <v>405</v>
      </c>
      <c r="D32" s="180">
        <v>130</v>
      </c>
      <c r="E32" s="180">
        <f t="shared" si="11"/>
        <v>535</v>
      </c>
      <c r="F32" s="181">
        <f t="shared" si="12"/>
        <v>0.21029874213836477</v>
      </c>
      <c r="G32" s="180">
        <v>1134</v>
      </c>
      <c r="H32" s="180">
        <v>81</v>
      </c>
      <c r="I32" s="180">
        <f t="shared" si="13"/>
        <v>1215</v>
      </c>
      <c r="J32" s="181">
        <f t="shared" si="14"/>
        <v>0.24456521739130435</v>
      </c>
      <c r="K32" s="180">
        <f t="shared" si="10"/>
        <v>1750</v>
      </c>
    </row>
    <row r="33" spans="2:11" x14ac:dyDescent="0.2">
      <c r="B33" s="180" t="s">
        <v>410</v>
      </c>
      <c r="C33" s="180">
        <v>85</v>
      </c>
      <c r="D33" s="180">
        <v>17</v>
      </c>
      <c r="E33" s="180">
        <f t="shared" si="11"/>
        <v>102</v>
      </c>
      <c r="F33" s="181">
        <f t="shared" si="12"/>
        <v>4.0094339622641507E-2</v>
      </c>
      <c r="G33" s="180">
        <v>202</v>
      </c>
      <c r="H33" s="180">
        <v>14</v>
      </c>
      <c r="I33" s="180">
        <f t="shared" si="13"/>
        <v>216</v>
      </c>
      <c r="J33" s="181">
        <f t="shared" si="14"/>
        <v>4.3478260869565216E-2</v>
      </c>
      <c r="K33" s="180">
        <f t="shared" si="10"/>
        <v>318</v>
      </c>
    </row>
    <row r="34" spans="2:11" x14ac:dyDescent="0.2">
      <c r="B34" s="180" t="s">
        <v>411</v>
      </c>
      <c r="C34" s="180">
        <v>33</v>
      </c>
      <c r="D34" s="180">
        <v>6</v>
      </c>
      <c r="E34" s="180">
        <f t="shared" si="11"/>
        <v>39</v>
      </c>
      <c r="F34" s="181">
        <f t="shared" si="12"/>
        <v>1.5330188679245283E-2</v>
      </c>
      <c r="G34" s="180">
        <v>43</v>
      </c>
      <c r="H34" s="180">
        <v>4</v>
      </c>
      <c r="I34" s="180">
        <f t="shared" si="13"/>
        <v>47</v>
      </c>
      <c r="J34" s="181">
        <f t="shared" si="14"/>
        <v>9.4605475040257653E-3</v>
      </c>
      <c r="K34" s="180">
        <f t="shared" si="10"/>
        <v>86</v>
      </c>
    </row>
    <row r="35" spans="2:11" x14ac:dyDescent="0.2">
      <c r="B35" s="180" t="s">
        <v>412</v>
      </c>
      <c r="C35" s="180">
        <v>113</v>
      </c>
      <c r="D35" s="180">
        <v>15</v>
      </c>
      <c r="E35" s="180">
        <f t="shared" si="11"/>
        <v>128</v>
      </c>
      <c r="F35" s="181">
        <f t="shared" si="12"/>
        <v>5.0314465408805034E-2</v>
      </c>
      <c r="G35" s="180">
        <v>135</v>
      </c>
      <c r="H35" s="180">
        <v>3</v>
      </c>
      <c r="I35" s="180">
        <f t="shared" si="13"/>
        <v>138</v>
      </c>
      <c r="J35" s="181">
        <f t="shared" si="14"/>
        <v>2.7777777777777776E-2</v>
      </c>
      <c r="K35" s="180">
        <f t="shared" si="10"/>
        <v>266</v>
      </c>
    </row>
    <row r="36" spans="2:11" x14ac:dyDescent="0.2">
      <c r="B36" s="180" t="s">
        <v>413</v>
      </c>
      <c r="C36" s="180">
        <v>4</v>
      </c>
      <c r="D36" s="180">
        <v>0</v>
      </c>
      <c r="E36" s="180">
        <f t="shared" si="11"/>
        <v>4</v>
      </c>
      <c r="F36" s="181">
        <f t="shared" si="12"/>
        <v>1.5723270440251573E-3</v>
      </c>
      <c r="G36" s="180">
        <v>16</v>
      </c>
      <c r="H36" s="180">
        <v>0</v>
      </c>
      <c r="I36" s="180">
        <f t="shared" si="13"/>
        <v>16</v>
      </c>
      <c r="J36" s="181">
        <f t="shared" si="14"/>
        <v>3.2206119162640902E-3</v>
      </c>
      <c r="K36" s="180">
        <f t="shared" si="10"/>
        <v>20</v>
      </c>
    </row>
    <row r="37" spans="2:11" x14ac:dyDescent="0.2">
      <c r="B37" s="180" t="s">
        <v>414</v>
      </c>
      <c r="C37" s="180">
        <v>9</v>
      </c>
      <c r="D37" s="180">
        <v>1</v>
      </c>
      <c r="E37" s="180">
        <f t="shared" si="11"/>
        <v>10</v>
      </c>
      <c r="F37" s="181">
        <f t="shared" si="12"/>
        <v>3.9308176100628931E-3</v>
      </c>
      <c r="G37" s="180">
        <v>16</v>
      </c>
      <c r="H37" s="180">
        <v>2</v>
      </c>
      <c r="I37" s="180">
        <f t="shared" si="13"/>
        <v>18</v>
      </c>
      <c r="J37" s="181">
        <f t="shared" si="14"/>
        <v>3.6231884057971015E-3</v>
      </c>
      <c r="K37" s="180">
        <f t="shared" si="10"/>
        <v>28</v>
      </c>
    </row>
    <row r="38" spans="2:11" x14ac:dyDescent="0.2">
      <c r="B38" s="180" t="s">
        <v>415</v>
      </c>
      <c r="C38" s="180">
        <v>310</v>
      </c>
      <c r="D38" s="180">
        <v>53</v>
      </c>
      <c r="E38" s="180">
        <f t="shared" si="11"/>
        <v>363</v>
      </c>
      <c r="F38" s="181">
        <f t="shared" si="12"/>
        <v>0.14268867924528303</v>
      </c>
      <c r="G38" s="180">
        <v>319</v>
      </c>
      <c r="H38" s="180">
        <v>19</v>
      </c>
      <c r="I38" s="180">
        <f t="shared" si="13"/>
        <v>338</v>
      </c>
      <c r="J38" s="181">
        <f t="shared" si="14"/>
        <v>6.8035426731078902E-2</v>
      </c>
      <c r="K38" s="180">
        <f t="shared" si="10"/>
        <v>701</v>
      </c>
    </row>
    <row r="39" spans="2:11" x14ac:dyDescent="0.2">
      <c r="B39" s="180" t="s">
        <v>416</v>
      </c>
      <c r="C39" s="180">
        <v>72</v>
      </c>
      <c r="D39" s="180">
        <v>18</v>
      </c>
      <c r="E39" s="180">
        <f t="shared" si="11"/>
        <v>90</v>
      </c>
      <c r="F39" s="181">
        <f t="shared" si="12"/>
        <v>3.5377358490566037E-2</v>
      </c>
      <c r="G39" s="180">
        <v>145</v>
      </c>
      <c r="H39" s="180">
        <v>13</v>
      </c>
      <c r="I39" s="180">
        <f t="shared" si="13"/>
        <v>158</v>
      </c>
      <c r="J39" s="181">
        <f t="shared" si="14"/>
        <v>3.1803542673107893E-2</v>
      </c>
      <c r="K39" s="180">
        <f t="shared" si="10"/>
        <v>248</v>
      </c>
    </row>
    <row r="40" spans="2:11" x14ac:dyDescent="0.2">
      <c r="B40" s="182" t="s">
        <v>64</v>
      </c>
      <c r="C40" s="180">
        <f t="shared" ref="C40:H40" si="15">SUM(C30:C39)</f>
        <v>2000</v>
      </c>
      <c r="D40" s="180">
        <f t="shared" si="15"/>
        <v>544</v>
      </c>
      <c r="E40" s="182">
        <f t="shared" ref="E40" si="16">C40+D40</f>
        <v>2544</v>
      </c>
      <c r="F40" s="184">
        <f t="shared" ref="F40" si="17">E40/$E$40</f>
        <v>1</v>
      </c>
      <c r="G40" s="180">
        <f t="shared" si="15"/>
        <v>4611</v>
      </c>
      <c r="H40" s="180">
        <f t="shared" si="15"/>
        <v>357</v>
      </c>
      <c r="I40" s="182">
        <f t="shared" ref="I40" si="18">G40+H40</f>
        <v>4968</v>
      </c>
      <c r="J40" s="184">
        <f t="shared" ref="J40" si="19">I40/$I$40</f>
        <v>1</v>
      </c>
      <c r="K40" s="182">
        <f t="shared" ref="K40:K41" si="20">E40+I40</f>
        <v>7512</v>
      </c>
    </row>
    <row r="41" spans="2:11" ht="24" x14ac:dyDescent="0.2">
      <c r="B41" s="194" t="s">
        <v>82</v>
      </c>
      <c r="C41" s="195">
        <f>+C40/$K$40</f>
        <v>0.26624068157614483</v>
      </c>
      <c r="D41" s="195">
        <f>+D40/$K$40</f>
        <v>7.2417465388711397E-2</v>
      </c>
      <c r="E41" s="196">
        <f>C41+D41</f>
        <v>0.33865814696485624</v>
      </c>
      <c r="F41" s="195"/>
      <c r="G41" s="195">
        <f>+G40/$K$40</f>
        <v>0.61381789137380194</v>
      </c>
      <c r="H41" s="195">
        <f>+H40/$K$40</f>
        <v>4.7523961661341853E-2</v>
      </c>
      <c r="I41" s="196">
        <f>G41+H41</f>
        <v>0.66134185303514381</v>
      </c>
      <c r="J41" s="196"/>
      <c r="K41" s="196">
        <f t="shared" si="20"/>
        <v>1</v>
      </c>
    </row>
    <row r="42" spans="2:11" x14ac:dyDescent="0.2">
      <c r="B42" s="187" t="s">
        <v>147</v>
      </c>
    </row>
    <row r="43" spans="2:11" x14ac:dyDescent="0.2">
      <c r="B43" s="187" t="s">
        <v>148</v>
      </c>
    </row>
  </sheetData>
  <mergeCells count="10">
    <mergeCell ref="B6:K6"/>
    <mergeCell ref="B5:K5"/>
    <mergeCell ref="B25:K25"/>
    <mergeCell ref="B24:K24"/>
    <mergeCell ref="B27:K27"/>
    <mergeCell ref="B28:B29"/>
    <mergeCell ref="C28:J2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P45"/>
  <sheetViews>
    <sheetView showGridLines="0" zoomScaleNormal="100" workbookViewId="0"/>
  </sheetViews>
  <sheetFormatPr baseColWidth="10" defaultRowHeight="12" x14ac:dyDescent="0.2"/>
  <cols>
    <col min="1" max="1" width="6" style="188" customWidth="1"/>
    <col min="2" max="2" width="18.140625" style="188" customWidth="1"/>
    <col min="3" max="3" width="8.42578125" style="188" bestFit="1" customWidth="1"/>
    <col min="4" max="4" width="8" style="188" bestFit="1" customWidth="1"/>
    <col min="5" max="6" width="8" style="188" customWidth="1"/>
    <col min="7" max="7" width="8.28515625" style="188" bestFit="1" customWidth="1"/>
    <col min="8" max="8" width="8" style="188" bestFit="1" customWidth="1"/>
    <col min="9" max="11" width="8" style="188" customWidth="1"/>
    <col min="12" max="12" width="7.85546875" style="188" customWidth="1"/>
    <col min="13" max="251" width="11.42578125" style="188"/>
    <col min="252" max="252" width="18.140625" style="188" customWidth="1"/>
    <col min="253" max="253" width="8.42578125" style="188" bestFit="1" customWidth="1"/>
    <col min="254" max="254" width="8" style="188" bestFit="1" customWidth="1"/>
    <col min="255" max="256" width="8" style="188" customWidth="1"/>
    <col min="257" max="257" width="8.28515625" style="188" bestFit="1" customWidth="1"/>
    <col min="258" max="258" width="8" style="188" bestFit="1" customWidth="1"/>
    <col min="259" max="261" width="8" style="188" customWidth="1"/>
    <col min="262" max="267" width="0" style="188" hidden="1" customWidth="1"/>
    <col min="268" max="268" width="7.85546875" style="188" customWidth="1"/>
    <col min="269" max="507" width="11.42578125" style="188"/>
    <col min="508" max="508" width="18.140625" style="188" customWidth="1"/>
    <col min="509" max="509" width="8.42578125" style="188" bestFit="1" customWidth="1"/>
    <col min="510" max="510" width="8" style="188" bestFit="1" customWidth="1"/>
    <col min="511" max="512" width="8" style="188" customWidth="1"/>
    <col min="513" max="513" width="8.28515625" style="188" bestFit="1" customWidth="1"/>
    <col min="514" max="514" width="8" style="188" bestFit="1" customWidth="1"/>
    <col min="515" max="517" width="8" style="188" customWidth="1"/>
    <col min="518" max="523" width="0" style="188" hidden="1" customWidth="1"/>
    <col min="524" max="524" width="7.85546875" style="188" customWidth="1"/>
    <col min="525" max="763" width="11.42578125" style="188"/>
    <col min="764" max="764" width="18.140625" style="188" customWidth="1"/>
    <col min="765" max="765" width="8.42578125" style="188" bestFit="1" customWidth="1"/>
    <col min="766" max="766" width="8" style="188" bestFit="1" customWidth="1"/>
    <col min="767" max="768" width="8" style="188" customWidth="1"/>
    <col min="769" max="769" width="8.28515625" style="188" bestFit="1" customWidth="1"/>
    <col min="770" max="770" width="8" style="188" bestFit="1" customWidth="1"/>
    <col min="771" max="773" width="8" style="188" customWidth="1"/>
    <col min="774" max="779" width="0" style="188" hidden="1" customWidth="1"/>
    <col min="780" max="780" width="7.85546875" style="188" customWidth="1"/>
    <col min="781" max="1019" width="11.42578125" style="188"/>
    <col min="1020" max="1020" width="18.140625" style="188" customWidth="1"/>
    <col min="1021" max="1021" width="8.42578125" style="188" bestFit="1" customWidth="1"/>
    <col min="1022" max="1022" width="8" style="188" bestFit="1" customWidth="1"/>
    <col min="1023" max="1024" width="8" style="188" customWidth="1"/>
    <col min="1025" max="1025" width="8.28515625" style="188" bestFit="1" customWidth="1"/>
    <col min="1026" max="1026" width="8" style="188" bestFit="1" customWidth="1"/>
    <col min="1027" max="1029" width="8" style="188" customWidth="1"/>
    <col min="1030" max="1035" width="0" style="188" hidden="1" customWidth="1"/>
    <col min="1036" max="1036" width="7.85546875" style="188" customWidth="1"/>
    <col min="1037" max="1275" width="11.42578125" style="188"/>
    <col min="1276" max="1276" width="18.140625" style="188" customWidth="1"/>
    <col min="1277" max="1277" width="8.42578125" style="188" bestFit="1" customWidth="1"/>
    <col min="1278" max="1278" width="8" style="188" bestFit="1" customWidth="1"/>
    <col min="1279" max="1280" width="8" style="188" customWidth="1"/>
    <col min="1281" max="1281" width="8.28515625" style="188" bestFit="1" customWidth="1"/>
    <col min="1282" max="1282" width="8" style="188" bestFit="1" customWidth="1"/>
    <col min="1283" max="1285" width="8" style="188" customWidth="1"/>
    <col min="1286" max="1291" width="0" style="188" hidden="1" customWidth="1"/>
    <col min="1292" max="1292" width="7.85546875" style="188" customWidth="1"/>
    <col min="1293" max="1531" width="11.42578125" style="188"/>
    <col min="1532" max="1532" width="18.140625" style="188" customWidth="1"/>
    <col min="1533" max="1533" width="8.42578125" style="188" bestFit="1" customWidth="1"/>
    <col min="1534" max="1534" width="8" style="188" bestFit="1" customWidth="1"/>
    <col min="1535" max="1536" width="8" style="188" customWidth="1"/>
    <col min="1537" max="1537" width="8.28515625" style="188" bestFit="1" customWidth="1"/>
    <col min="1538" max="1538" width="8" style="188" bestFit="1" customWidth="1"/>
    <col min="1539" max="1541" width="8" style="188" customWidth="1"/>
    <col min="1542" max="1547" width="0" style="188" hidden="1" customWidth="1"/>
    <col min="1548" max="1548" width="7.85546875" style="188" customWidth="1"/>
    <col min="1549" max="1787" width="11.42578125" style="188"/>
    <col min="1788" max="1788" width="18.140625" style="188" customWidth="1"/>
    <col min="1789" max="1789" width="8.42578125" style="188" bestFit="1" customWidth="1"/>
    <col min="1790" max="1790" width="8" style="188" bestFit="1" customWidth="1"/>
    <col min="1791" max="1792" width="8" style="188" customWidth="1"/>
    <col min="1793" max="1793" width="8.28515625" style="188" bestFit="1" customWidth="1"/>
    <col min="1794" max="1794" width="8" style="188" bestFit="1" customWidth="1"/>
    <col min="1795" max="1797" width="8" style="188" customWidth="1"/>
    <col min="1798" max="1803" width="0" style="188" hidden="1" customWidth="1"/>
    <col min="1804" max="1804" width="7.85546875" style="188" customWidth="1"/>
    <col min="1805" max="2043" width="11.42578125" style="188"/>
    <col min="2044" max="2044" width="18.140625" style="188" customWidth="1"/>
    <col min="2045" max="2045" width="8.42578125" style="188" bestFit="1" customWidth="1"/>
    <col min="2046" max="2046" width="8" style="188" bestFit="1" customWidth="1"/>
    <col min="2047" max="2048" width="8" style="188" customWidth="1"/>
    <col min="2049" max="2049" width="8.28515625" style="188" bestFit="1" customWidth="1"/>
    <col min="2050" max="2050" width="8" style="188" bestFit="1" customWidth="1"/>
    <col min="2051" max="2053" width="8" style="188" customWidth="1"/>
    <col min="2054" max="2059" width="0" style="188" hidden="1" customWidth="1"/>
    <col min="2060" max="2060" width="7.85546875" style="188" customWidth="1"/>
    <col min="2061" max="2299" width="11.42578125" style="188"/>
    <col min="2300" max="2300" width="18.140625" style="188" customWidth="1"/>
    <col min="2301" max="2301" width="8.42578125" style="188" bestFit="1" customWidth="1"/>
    <col min="2302" max="2302" width="8" style="188" bestFit="1" customWidth="1"/>
    <col min="2303" max="2304" width="8" style="188" customWidth="1"/>
    <col min="2305" max="2305" width="8.28515625" style="188" bestFit="1" customWidth="1"/>
    <col min="2306" max="2306" width="8" style="188" bestFit="1" customWidth="1"/>
    <col min="2307" max="2309" width="8" style="188" customWidth="1"/>
    <col min="2310" max="2315" width="0" style="188" hidden="1" customWidth="1"/>
    <col min="2316" max="2316" width="7.85546875" style="188" customWidth="1"/>
    <col min="2317" max="2555" width="11.42578125" style="188"/>
    <col min="2556" max="2556" width="18.140625" style="188" customWidth="1"/>
    <col min="2557" max="2557" width="8.42578125" style="188" bestFit="1" customWidth="1"/>
    <col min="2558" max="2558" width="8" style="188" bestFit="1" customWidth="1"/>
    <col min="2559" max="2560" width="8" style="188" customWidth="1"/>
    <col min="2561" max="2561" width="8.28515625" style="188" bestFit="1" customWidth="1"/>
    <col min="2562" max="2562" width="8" style="188" bestFit="1" customWidth="1"/>
    <col min="2563" max="2565" width="8" style="188" customWidth="1"/>
    <col min="2566" max="2571" width="0" style="188" hidden="1" customWidth="1"/>
    <col min="2572" max="2572" width="7.85546875" style="188" customWidth="1"/>
    <col min="2573" max="2811" width="11.42578125" style="188"/>
    <col min="2812" max="2812" width="18.140625" style="188" customWidth="1"/>
    <col min="2813" max="2813" width="8.42578125" style="188" bestFit="1" customWidth="1"/>
    <col min="2814" max="2814" width="8" style="188" bestFit="1" customWidth="1"/>
    <col min="2815" max="2816" width="8" style="188" customWidth="1"/>
    <col min="2817" max="2817" width="8.28515625" style="188" bestFit="1" customWidth="1"/>
    <col min="2818" max="2818" width="8" style="188" bestFit="1" customWidth="1"/>
    <col min="2819" max="2821" width="8" style="188" customWidth="1"/>
    <col min="2822" max="2827" width="0" style="188" hidden="1" customWidth="1"/>
    <col min="2828" max="2828" width="7.85546875" style="188" customWidth="1"/>
    <col min="2829" max="3067" width="11.42578125" style="188"/>
    <col min="3068" max="3068" width="18.140625" style="188" customWidth="1"/>
    <col min="3069" max="3069" width="8.42578125" style="188" bestFit="1" customWidth="1"/>
    <col min="3070" max="3070" width="8" style="188" bestFit="1" customWidth="1"/>
    <col min="3071" max="3072" width="8" style="188" customWidth="1"/>
    <col min="3073" max="3073" width="8.28515625" style="188" bestFit="1" customWidth="1"/>
    <col min="3074" max="3074" width="8" style="188" bestFit="1" customWidth="1"/>
    <col min="3075" max="3077" width="8" style="188" customWidth="1"/>
    <col min="3078" max="3083" width="0" style="188" hidden="1" customWidth="1"/>
    <col min="3084" max="3084" width="7.85546875" style="188" customWidth="1"/>
    <col min="3085" max="3323" width="11.42578125" style="188"/>
    <col min="3324" max="3324" width="18.140625" style="188" customWidth="1"/>
    <col min="3325" max="3325" width="8.42578125" style="188" bestFit="1" customWidth="1"/>
    <col min="3326" max="3326" width="8" style="188" bestFit="1" customWidth="1"/>
    <col min="3327" max="3328" width="8" style="188" customWidth="1"/>
    <col min="3329" max="3329" width="8.28515625" style="188" bestFit="1" customWidth="1"/>
    <col min="3330" max="3330" width="8" style="188" bestFit="1" customWidth="1"/>
    <col min="3331" max="3333" width="8" style="188" customWidth="1"/>
    <col min="3334" max="3339" width="0" style="188" hidden="1" customWidth="1"/>
    <col min="3340" max="3340" width="7.85546875" style="188" customWidth="1"/>
    <col min="3341" max="3579" width="11.42578125" style="188"/>
    <col min="3580" max="3580" width="18.140625" style="188" customWidth="1"/>
    <col min="3581" max="3581" width="8.42578125" style="188" bestFit="1" customWidth="1"/>
    <col min="3582" max="3582" width="8" style="188" bestFit="1" customWidth="1"/>
    <col min="3583" max="3584" width="8" style="188" customWidth="1"/>
    <col min="3585" max="3585" width="8.28515625" style="188" bestFit="1" customWidth="1"/>
    <col min="3586" max="3586" width="8" style="188" bestFit="1" customWidth="1"/>
    <col min="3587" max="3589" width="8" style="188" customWidth="1"/>
    <col min="3590" max="3595" width="0" style="188" hidden="1" customWidth="1"/>
    <col min="3596" max="3596" width="7.85546875" style="188" customWidth="1"/>
    <col min="3597" max="3835" width="11.42578125" style="188"/>
    <col min="3836" max="3836" width="18.140625" style="188" customWidth="1"/>
    <col min="3837" max="3837" width="8.42578125" style="188" bestFit="1" customWidth="1"/>
    <col min="3838" max="3838" width="8" style="188" bestFit="1" customWidth="1"/>
    <col min="3839" max="3840" width="8" style="188" customWidth="1"/>
    <col min="3841" max="3841" width="8.28515625" style="188" bestFit="1" customWidth="1"/>
    <col min="3842" max="3842" width="8" style="188" bestFit="1" customWidth="1"/>
    <col min="3843" max="3845" width="8" style="188" customWidth="1"/>
    <col min="3846" max="3851" width="0" style="188" hidden="1" customWidth="1"/>
    <col min="3852" max="3852" width="7.85546875" style="188" customWidth="1"/>
    <col min="3853" max="4091" width="11.42578125" style="188"/>
    <col min="4092" max="4092" width="18.140625" style="188" customWidth="1"/>
    <col min="4093" max="4093" width="8.42578125" style="188" bestFit="1" customWidth="1"/>
    <col min="4094" max="4094" width="8" style="188" bestFit="1" customWidth="1"/>
    <col min="4095" max="4096" width="8" style="188" customWidth="1"/>
    <col min="4097" max="4097" width="8.28515625" style="188" bestFit="1" customWidth="1"/>
    <col min="4098" max="4098" width="8" style="188" bestFit="1" customWidth="1"/>
    <col min="4099" max="4101" width="8" style="188" customWidth="1"/>
    <col min="4102" max="4107" width="0" style="188" hidden="1" customWidth="1"/>
    <col min="4108" max="4108" width="7.85546875" style="188" customWidth="1"/>
    <col min="4109" max="4347" width="11.42578125" style="188"/>
    <col min="4348" max="4348" width="18.140625" style="188" customWidth="1"/>
    <col min="4349" max="4349" width="8.42578125" style="188" bestFit="1" customWidth="1"/>
    <col min="4350" max="4350" width="8" style="188" bestFit="1" customWidth="1"/>
    <col min="4351" max="4352" width="8" style="188" customWidth="1"/>
    <col min="4353" max="4353" width="8.28515625" style="188" bestFit="1" customWidth="1"/>
    <col min="4354" max="4354" width="8" style="188" bestFit="1" customWidth="1"/>
    <col min="4355" max="4357" width="8" style="188" customWidth="1"/>
    <col min="4358" max="4363" width="0" style="188" hidden="1" customWidth="1"/>
    <col min="4364" max="4364" width="7.85546875" style="188" customWidth="1"/>
    <col min="4365" max="4603" width="11.42578125" style="188"/>
    <col min="4604" max="4604" width="18.140625" style="188" customWidth="1"/>
    <col min="4605" max="4605" width="8.42578125" style="188" bestFit="1" customWidth="1"/>
    <col min="4606" max="4606" width="8" style="188" bestFit="1" customWidth="1"/>
    <col min="4607" max="4608" width="8" style="188" customWidth="1"/>
    <col min="4609" max="4609" width="8.28515625" style="188" bestFit="1" customWidth="1"/>
    <col min="4610" max="4610" width="8" style="188" bestFit="1" customWidth="1"/>
    <col min="4611" max="4613" width="8" style="188" customWidth="1"/>
    <col min="4614" max="4619" width="0" style="188" hidden="1" customWidth="1"/>
    <col min="4620" max="4620" width="7.85546875" style="188" customWidth="1"/>
    <col min="4621" max="4859" width="11.42578125" style="188"/>
    <col min="4860" max="4860" width="18.140625" style="188" customWidth="1"/>
    <col min="4861" max="4861" width="8.42578125" style="188" bestFit="1" customWidth="1"/>
    <col min="4862" max="4862" width="8" style="188" bestFit="1" customWidth="1"/>
    <col min="4863" max="4864" width="8" style="188" customWidth="1"/>
    <col min="4865" max="4865" width="8.28515625" style="188" bestFit="1" customWidth="1"/>
    <col min="4866" max="4866" width="8" style="188" bestFit="1" customWidth="1"/>
    <col min="4867" max="4869" width="8" style="188" customWidth="1"/>
    <col min="4870" max="4875" width="0" style="188" hidden="1" customWidth="1"/>
    <col min="4876" max="4876" width="7.85546875" style="188" customWidth="1"/>
    <col min="4877" max="5115" width="11.42578125" style="188"/>
    <col min="5116" max="5116" width="18.140625" style="188" customWidth="1"/>
    <col min="5117" max="5117" width="8.42578125" style="188" bestFit="1" customWidth="1"/>
    <col min="5118" max="5118" width="8" style="188" bestFit="1" customWidth="1"/>
    <col min="5119" max="5120" width="8" style="188" customWidth="1"/>
    <col min="5121" max="5121" width="8.28515625" style="188" bestFit="1" customWidth="1"/>
    <col min="5122" max="5122" width="8" style="188" bestFit="1" customWidth="1"/>
    <col min="5123" max="5125" width="8" style="188" customWidth="1"/>
    <col min="5126" max="5131" width="0" style="188" hidden="1" customWidth="1"/>
    <col min="5132" max="5132" width="7.85546875" style="188" customWidth="1"/>
    <col min="5133" max="5371" width="11.42578125" style="188"/>
    <col min="5372" max="5372" width="18.140625" style="188" customWidth="1"/>
    <col min="5373" max="5373" width="8.42578125" style="188" bestFit="1" customWidth="1"/>
    <col min="5374" max="5374" width="8" style="188" bestFit="1" customWidth="1"/>
    <col min="5375" max="5376" width="8" style="188" customWidth="1"/>
    <col min="5377" max="5377" width="8.28515625" style="188" bestFit="1" customWidth="1"/>
    <col min="5378" max="5378" width="8" style="188" bestFit="1" customWidth="1"/>
    <col min="5379" max="5381" width="8" style="188" customWidth="1"/>
    <col min="5382" max="5387" width="0" style="188" hidden="1" customWidth="1"/>
    <col min="5388" max="5388" width="7.85546875" style="188" customWidth="1"/>
    <col min="5389" max="5627" width="11.42578125" style="188"/>
    <col min="5628" max="5628" width="18.140625" style="188" customWidth="1"/>
    <col min="5629" max="5629" width="8.42578125" style="188" bestFit="1" customWidth="1"/>
    <col min="5630" max="5630" width="8" style="188" bestFit="1" customWidth="1"/>
    <col min="5631" max="5632" width="8" style="188" customWidth="1"/>
    <col min="5633" max="5633" width="8.28515625" style="188" bestFit="1" customWidth="1"/>
    <col min="5634" max="5634" width="8" style="188" bestFit="1" customWidth="1"/>
    <col min="5635" max="5637" width="8" style="188" customWidth="1"/>
    <col min="5638" max="5643" width="0" style="188" hidden="1" customWidth="1"/>
    <col min="5644" max="5644" width="7.85546875" style="188" customWidth="1"/>
    <col min="5645" max="5883" width="11.42578125" style="188"/>
    <col min="5884" max="5884" width="18.140625" style="188" customWidth="1"/>
    <col min="5885" max="5885" width="8.42578125" style="188" bestFit="1" customWidth="1"/>
    <col min="5886" max="5886" width="8" style="188" bestFit="1" customWidth="1"/>
    <col min="5887" max="5888" width="8" style="188" customWidth="1"/>
    <col min="5889" max="5889" width="8.28515625" style="188" bestFit="1" customWidth="1"/>
    <col min="5890" max="5890" width="8" style="188" bestFit="1" customWidth="1"/>
    <col min="5891" max="5893" width="8" style="188" customWidth="1"/>
    <col min="5894" max="5899" width="0" style="188" hidden="1" customWidth="1"/>
    <col min="5900" max="5900" width="7.85546875" style="188" customWidth="1"/>
    <col min="5901" max="6139" width="11.42578125" style="188"/>
    <col min="6140" max="6140" width="18.140625" style="188" customWidth="1"/>
    <col min="6141" max="6141" width="8.42578125" style="188" bestFit="1" customWidth="1"/>
    <col min="6142" max="6142" width="8" style="188" bestFit="1" customWidth="1"/>
    <col min="6143" max="6144" width="8" style="188" customWidth="1"/>
    <col min="6145" max="6145" width="8.28515625" style="188" bestFit="1" customWidth="1"/>
    <col min="6146" max="6146" width="8" style="188" bestFit="1" customWidth="1"/>
    <col min="6147" max="6149" width="8" style="188" customWidth="1"/>
    <col min="6150" max="6155" width="0" style="188" hidden="1" customWidth="1"/>
    <col min="6156" max="6156" width="7.85546875" style="188" customWidth="1"/>
    <col min="6157" max="6395" width="11.42578125" style="188"/>
    <col min="6396" max="6396" width="18.140625" style="188" customWidth="1"/>
    <col min="6397" max="6397" width="8.42578125" style="188" bestFit="1" customWidth="1"/>
    <col min="6398" max="6398" width="8" style="188" bestFit="1" customWidth="1"/>
    <col min="6399" max="6400" width="8" style="188" customWidth="1"/>
    <col min="6401" max="6401" width="8.28515625" style="188" bestFit="1" customWidth="1"/>
    <col min="6402" max="6402" width="8" style="188" bestFit="1" customWidth="1"/>
    <col min="6403" max="6405" width="8" style="188" customWidth="1"/>
    <col min="6406" max="6411" width="0" style="188" hidden="1" customWidth="1"/>
    <col min="6412" max="6412" width="7.85546875" style="188" customWidth="1"/>
    <col min="6413" max="6651" width="11.42578125" style="188"/>
    <col min="6652" max="6652" width="18.140625" style="188" customWidth="1"/>
    <col min="6653" max="6653" width="8.42578125" style="188" bestFit="1" customWidth="1"/>
    <col min="6654" max="6654" width="8" style="188" bestFit="1" customWidth="1"/>
    <col min="6655" max="6656" width="8" style="188" customWidth="1"/>
    <col min="6657" max="6657" width="8.28515625" style="188" bestFit="1" customWidth="1"/>
    <col min="6658" max="6658" width="8" style="188" bestFit="1" customWidth="1"/>
    <col min="6659" max="6661" width="8" style="188" customWidth="1"/>
    <col min="6662" max="6667" width="0" style="188" hidden="1" customWidth="1"/>
    <col min="6668" max="6668" width="7.85546875" style="188" customWidth="1"/>
    <col min="6669" max="6907" width="11.42578125" style="188"/>
    <col min="6908" max="6908" width="18.140625" style="188" customWidth="1"/>
    <col min="6909" max="6909" width="8.42578125" style="188" bestFit="1" customWidth="1"/>
    <col min="6910" max="6910" width="8" style="188" bestFit="1" customWidth="1"/>
    <col min="6911" max="6912" width="8" style="188" customWidth="1"/>
    <col min="6913" max="6913" width="8.28515625" style="188" bestFit="1" customWidth="1"/>
    <col min="6914" max="6914" width="8" style="188" bestFit="1" customWidth="1"/>
    <col min="6915" max="6917" width="8" style="188" customWidth="1"/>
    <col min="6918" max="6923" width="0" style="188" hidden="1" customWidth="1"/>
    <col min="6924" max="6924" width="7.85546875" style="188" customWidth="1"/>
    <col min="6925" max="7163" width="11.42578125" style="188"/>
    <col min="7164" max="7164" width="18.140625" style="188" customWidth="1"/>
    <col min="7165" max="7165" width="8.42578125" style="188" bestFit="1" customWidth="1"/>
    <col min="7166" max="7166" width="8" style="188" bestFit="1" customWidth="1"/>
    <col min="7167" max="7168" width="8" style="188" customWidth="1"/>
    <col min="7169" max="7169" width="8.28515625" style="188" bestFit="1" customWidth="1"/>
    <col min="7170" max="7170" width="8" style="188" bestFit="1" customWidth="1"/>
    <col min="7171" max="7173" width="8" style="188" customWidth="1"/>
    <col min="7174" max="7179" width="0" style="188" hidden="1" customWidth="1"/>
    <col min="7180" max="7180" width="7.85546875" style="188" customWidth="1"/>
    <col min="7181" max="7419" width="11.42578125" style="188"/>
    <col min="7420" max="7420" width="18.140625" style="188" customWidth="1"/>
    <col min="7421" max="7421" width="8.42578125" style="188" bestFit="1" customWidth="1"/>
    <col min="7422" max="7422" width="8" style="188" bestFit="1" customWidth="1"/>
    <col min="7423" max="7424" width="8" style="188" customWidth="1"/>
    <col min="7425" max="7425" width="8.28515625" style="188" bestFit="1" customWidth="1"/>
    <col min="7426" max="7426" width="8" style="188" bestFit="1" customWidth="1"/>
    <col min="7427" max="7429" width="8" style="188" customWidth="1"/>
    <col min="7430" max="7435" width="0" style="188" hidden="1" customWidth="1"/>
    <col min="7436" max="7436" width="7.85546875" style="188" customWidth="1"/>
    <col min="7437" max="7675" width="11.42578125" style="188"/>
    <col min="7676" max="7676" width="18.140625" style="188" customWidth="1"/>
    <col min="7677" max="7677" width="8.42578125" style="188" bestFit="1" customWidth="1"/>
    <col min="7678" max="7678" width="8" style="188" bestFit="1" customWidth="1"/>
    <col min="7679" max="7680" width="8" style="188" customWidth="1"/>
    <col min="7681" max="7681" width="8.28515625" style="188" bestFit="1" customWidth="1"/>
    <col min="7682" max="7682" width="8" style="188" bestFit="1" customWidth="1"/>
    <col min="7683" max="7685" width="8" style="188" customWidth="1"/>
    <col min="7686" max="7691" width="0" style="188" hidden="1" customWidth="1"/>
    <col min="7692" max="7692" width="7.85546875" style="188" customWidth="1"/>
    <col min="7693" max="7931" width="11.42578125" style="188"/>
    <col min="7932" max="7932" width="18.140625" style="188" customWidth="1"/>
    <col min="7933" max="7933" width="8.42578125" style="188" bestFit="1" customWidth="1"/>
    <col min="7934" max="7934" width="8" style="188" bestFit="1" customWidth="1"/>
    <col min="7935" max="7936" width="8" style="188" customWidth="1"/>
    <col min="7937" max="7937" width="8.28515625" style="188" bestFit="1" customWidth="1"/>
    <col min="7938" max="7938" width="8" style="188" bestFit="1" customWidth="1"/>
    <col min="7939" max="7941" width="8" style="188" customWidth="1"/>
    <col min="7942" max="7947" width="0" style="188" hidden="1" customWidth="1"/>
    <col min="7948" max="7948" width="7.85546875" style="188" customWidth="1"/>
    <col min="7949" max="8187" width="11.42578125" style="188"/>
    <col min="8188" max="8188" width="18.140625" style="188" customWidth="1"/>
    <col min="8189" max="8189" width="8.42578125" style="188" bestFit="1" customWidth="1"/>
    <col min="8190" max="8190" width="8" style="188" bestFit="1" customWidth="1"/>
    <col min="8191" max="8192" width="8" style="188" customWidth="1"/>
    <col min="8193" max="8193" width="8.28515625" style="188" bestFit="1" customWidth="1"/>
    <col min="8194" max="8194" width="8" style="188" bestFit="1" customWidth="1"/>
    <col min="8195" max="8197" width="8" style="188" customWidth="1"/>
    <col min="8198" max="8203" width="0" style="188" hidden="1" customWidth="1"/>
    <col min="8204" max="8204" width="7.85546875" style="188" customWidth="1"/>
    <col min="8205" max="8443" width="11.42578125" style="188"/>
    <col min="8444" max="8444" width="18.140625" style="188" customWidth="1"/>
    <col min="8445" max="8445" width="8.42578125" style="188" bestFit="1" customWidth="1"/>
    <col min="8446" max="8446" width="8" style="188" bestFit="1" customWidth="1"/>
    <col min="8447" max="8448" width="8" style="188" customWidth="1"/>
    <col min="8449" max="8449" width="8.28515625" style="188" bestFit="1" customWidth="1"/>
    <col min="8450" max="8450" width="8" style="188" bestFit="1" customWidth="1"/>
    <col min="8451" max="8453" width="8" style="188" customWidth="1"/>
    <col min="8454" max="8459" width="0" style="188" hidden="1" customWidth="1"/>
    <col min="8460" max="8460" width="7.85546875" style="188" customWidth="1"/>
    <col min="8461" max="8699" width="11.42578125" style="188"/>
    <col min="8700" max="8700" width="18.140625" style="188" customWidth="1"/>
    <col min="8701" max="8701" width="8.42578125" style="188" bestFit="1" customWidth="1"/>
    <col min="8702" max="8702" width="8" style="188" bestFit="1" customWidth="1"/>
    <col min="8703" max="8704" width="8" style="188" customWidth="1"/>
    <col min="8705" max="8705" width="8.28515625" style="188" bestFit="1" customWidth="1"/>
    <col min="8706" max="8706" width="8" style="188" bestFit="1" customWidth="1"/>
    <col min="8707" max="8709" width="8" style="188" customWidth="1"/>
    <col min="8710" max="8715" width="0" style="188" hidden="1" customWidth="1"/>
    <col min="8716" max="8716" width="7.85546875" style="188" customWidth="1"/>
    <col min="8717" max="8955" width="11.42578125" style="188"/>
    <col min="8956" max="8956" width="18.140625" style="188" customWidth="1"/>
    <col min="8957" max="8957" width="8.42578125" style="188" bestFit="1" customWidth="1"/>
    <col min="8958" max="8958" width="8" style="188" bestFit="1" customWidth="1"/>
    <col min="8959" max="8960" width="8" style="188" customWidth="1"/>
    <col min="8961" max="8961" width="8.28515625" style="188" bestFit="1" customWidth="1"/>
    <col min="8962" max="8962" width="8" style="188" bestFit="1" customWidth="1"/>
    <col min="8963" max="8965" width="8" style="188" customWidth="1"/>
    <col min="8966" max="8971" width="0" style="188" hidden="1" customWidth="1"/>
    <col min="8972" max="8972" width="7.85546875" style="188" customWidth="1"/>
    <col min="8973" max="9211" width="11.42578125" style="188"/>
    <col min="9212" max="9212" width="18.140625" style="188" customWidth="1"/>
    <col min="9213" max="9213" width="8.42578125" style="188" bestFit="1" customWidth="1"/>
    <col min="9214" max="9214" width="8" style="188" bestFit="1" customWidth="1"/>
    <col min="9215" max="9216" width="8" style="188" customWidth="1"/>
    <col min="9217" max="9217" width="8.28515625" style="188" bestFit="1" customWidth="1"/>
    <col min="9218" max="9218" width="8" style="188" bestFit="1" customWidth="1"/>
    <col min="9219" max="9221" width="8" style="188" customWidth="1"/>
    <col min="9222" max="9227" width="0" style="188" hidden="1" customWidth="1"/>
    <col min="9228" max="9228" width="7.85546875" style="188" customWidth="1"/>
    <col min="9229" max="9467" width="11.42578125" style="188"/>
    <col min="9468" max="9468" width="18.140625" style="188" customWidth="1"/>
    <col min="9469" max="9469" width="8.42578125" style="188" bestFit="1" customWidth="1"/>
    <col min="9470" max="9470" width="8" style="188" bestFit="1" customWidth="1"/>
    <col min="9471" max="9472" width="8" style="188" customWidth="1"/>
    <col min="9473" max="9473" width="8.28515625" style="188" bestFit="1" customWidth="1"/>
    <col min="9474" max="9474" width="8" style="188" bestFit="1" customWidth="1"/>
    <col min="9475" max="9477" width="8" style="188" customWidth="1"/>
    <col min="9478" max="9483" width="0" style="188" hidden="1" customWidth="1"/>
    <col min="9484" max="9484" width="7.85546875" style="188" customWidth="1"/>
    <col min="9485" max="9723" width="11.42578125" style="188"/>
    <col min="9724" max="9724" width="18.140625" style="188" customWidth="1"/>
    <col min="9725" max="9725" width="8.42578125" style="188" bestFit="1" customWidth="1"/>
    <col min="9726" max="9726" width="8" style="188" bestFit="1" customWidth="1"/>
    <col min="9727" max="9728" width="8" style="188" customWidth="1"/>
    <col min="9729" max="9729" width="8.28515625" style="188" bestFit="1" customWidth="1"/>
    <col min="9730" max="9730" width="8" style="188" bestFit="1" customWidth="1"/>
    <col min="9731" max="9733" width="8" style="188" customWidth="1"/>
    <col min="9734" max="9739" width="0" style="188" hidden="1" customWidth="1"/>
    <col min="9740" max="9740" width="7.85546875" style="188" customWidth="1"/>
    <col min="9741" max="9979" width="11.42578125" style="188"/>
    <col min="9980" max="9980" width="18.140625" style="188" customWidth="1"/>
    <col min="9981" max="9981" width="8.42578125" style="188" bestFit="1" customWidth="1"/>
    <col min="9982" max="9982" width="8" style="188" bestFit="1" customWidth="1"/>
    <col min="9983" max="9984" width="8" style="188" customWidth="1"/>
    <col min="9985" max="9985" width="8.28515625" style="188" bestFit="1" customWidth="1"/>
    <col min="9986" max="9986" width="8" style="188" bestFit="1" customWidth="1"/>
    <col min="9987" max="9989" width="8" style="188" customWidth="1"/>
    <col min="9990" max="9995" width="0" style="188" hidden="1" customWidth="1"/>
    <col min="9996" max="9996" width="7.85546875" style="188" customWidth="1"/>
    <col min="9997" max="10235" width="11.42578125" style="188"/>
    <col min="10236" max="10236" width="18.140625" style="188" customWidth="1"/>
    <col min="10237" max="10237" width="8.42578125" style="188" bestFit="1" customWidth="1"/>
    <col min="10238" max="10238" width="8" style="188" bestFit="1" customWidth="1"/>
    <col min="10239" max="10240" width="8" style="188" customWidth="1"/>
    <col min="10241" max="10241" width="8.28515625" style="188" bestFit="1" customWidth="1"/>
    <col min="10242" max="10242" width="8" style="188" bestFit="1" customWidth="1"/>
    <col min="10243" max="10245" width="8" style="188" customWidth="1"/>
    <col min="10246" max="10251" width="0" style="188" hidden="1" customWidth="1"/>
    <col min="10252" max="10252" width="7.85546875" style="188" customWidth="1"/>
    <col min="10253" max="10491" width="11.42578125" style="188"/>
    <col min="10492" max="10492" width="18.140625" style="188" customWidth="1"/>
    <col min="10493" max="10493" width="8.42578125" style="188" bestFit="1" customWidth="1"/>
    <col min="10494" max="10494" width="8" style="188" bestFit="1" customWidth="1"/>
    <col min="10495" max="10496" width="8" style="188" customWidth="1"/>
    <col min="10497" max="10497" width="8.28515625" style="188" bestFit="1" customWidth="1"/>
    <col min="10498" max="10498" width="8" style="188" bestFit="1" customWidth="1"/>
    <col min="10499" max="10501" width="8" style="188" customWidth="1"/>
    <col min="10502" max="10507" width="0" style="188" hidden="1" customWidth="1"/>
    <col min="10508" max="10508" width="7.85546875" style="188" customWidth="1"/>
    <col min="10509" max="10747" width="11.42578125" style="188"/>
    <col min="10748" max="10748" width="18.140625" style="188" customWidth="1"/>
    <col min="10749" max="10749" width="8.42578125" style="188" bestFit="1" customWidth="1"/>
    <col min="10750" max="10750" width="8" style="188" bestFit="1" customWidth="1"/>
    <col min="10751" max="10752" width="8" style="188" customWidth="1"/>
    <col min="10753" max="10753" width="8.28515625" style="188" bestFit="1" customWidth="1"/>
    <col min="10754" max="10754" width="8" style="188" bestFit="1" customWidth="1"/>
    <col min="10755" max="10757" width="8" style="188" customWidth="1"/>
    <col min="10758" max="10763" width="0" style="188" hidden="1" customWidth="1"/>
    <col min="10764" max="10764" width="7.85546875" style="188" customWidth="1"/>
    <col min="10765" max="11003" width="11.42578125" style="188"/>
    <col min="11004" max="11004" width="18.140625" style="188" customWidth="1"/>
    <col min="11005" max="11005" width="8.42578125" style="188" bestFit="1" customWidth="1"/>
    <col min="11006" max="11006" width="8" style="188" bestFit="1" customWidth="1"/>
    <col min="11007" max="11008" width="8" style="188" customWidth="1"/>
    <col min="11009" max="11009" width="8.28515625" style="188" bestFit="1" customWidth="1"/>
    <col min="11010" max="11010" width="8" style="188" bestFit="1" customWidth="1"/>
    <col min="11011" max="11013" width="8" style="188" customWidth="1"/>
    <col min="11014" max="11019" width="0" style="188" hidden="1" customWidth="1"/>
    <col min="11020" max="11020" width="7.85546875" style="188" customWidth="1"/>
    <col min="11021" max="11259" width="11.42578125" style="188"/>
    <col min="11260" max="11260" width="18.140625" style="188" customWidth="1"/>
    <col min="11261" max="11261" width="8.42578125" style="188" bestFit="1" customWidth="1"/>
    <col min="11262" max="11262" width="8" style="188" bestFit="1" customWidth="1"/>
    <col min="11263" max="11264" width="8" style="188" customWidth="1"/>
    <col min="11265" max="11265" width="8.28515625" style="188" bestFit="1" customWidth="1"/>
    <col min="11266" max="11266" width="8" style="188" bestFit="1" customWidth="1"/>
    <col min="11267" max="11269" width="8" style="188" customWidth="1"/>
    <col min="11270" max="11275" width="0" style="188" hidden="1" customWidth="1"/>
    <col min="11276" max="11276" width="7.85546875" style="188" customWidth="1"/>
    <col min="11277" max="11515" width="11.42578125" style="188"/>
    <col min="11516" max="11516" width="18.140625" style="188" customWidth="1"/>
    <col min="11517" max="11517" width="8.42578125" style="188" bestFit="1" customWidth="1"/>
    <col min="11518" max="11518" width="8" style="188" bestFit="1" customWidth="1"/>
    <col min="11519" max="11520" width="8" style="188" customWidth="1"/>
    <col min="11521" max="11521" width="8.28515625" style="188" bestFit="1" customWidth="1"/>
    <col min="11522" max="11522" width="8" style="188" bestFit="1" customWidth="1"/>
    <col min="11523" max="11525" width="8" style="188" customWidth="1"/>
    <col min="11526" max="11531" width="0" style="188" hidden="1" customWidth="1"/>
    <col min="11532" max="11532" width="7.85546875" style="188" customWidth="1"/>
    <col min="11533" max="11771" width="11.42578125" style="188"/>
    <col min="11772" max="11772" width="18.140625" style="188" customWidth="1"/>
    <col min="11773" max="11773" width="8.42578125" style="188" bestFit="1" customWidth="1"/>
    <col min="11774" max="11774" width="8" style="188" bestFit="1" customWidth="1"/>
    <col min="11775" max="11776" width="8" style="188" customWidth="1"/>
    <col min="11777" max="11777" width="8.28515625" style="188" bestFit="1" customWidth="1"/>
    <col min="11778" max="11778" width="8" style="188" bestFit="1" customWidth="1"/>
    <col min="11779" max="11781" width="8" style="188" customWidth="1"/>
    <col min="11782" max="11787" width="0" style="188" hidden="1" customWidth="1"/>
    <col min="11788" max="11788" width="7.85546875" style="188" customWidth="1"/>
    <col min="11789" max="12027" width="11.42578125" style="188"/>
    <col min="12028" max="12028" width="18.140625" style="188" customWidth="1"/>
    <col min="12029" max="12029" width="8.42578125" style="188" bestFit="1" customWidth="1"/>
    <col min="12030" max="12030" width="8" style="188" bestFit="1" customWidth="1"/>
    <col min="12031" max="12032" width="8" style="188" customWidth="1"/>
    <col min="12033" max="12033" width="8.28515625" style="188" bestFit="1" customWidth="1"/>
    <col min="12034" max="12034" width="8" style="188" bestFit="1" customWidth="1"/>
    <col min="12035" max="12037" width="8" style="188" customWidth="1"/>
    <col min="12038" max="12043" width="0" style="188" hidden="1" customWidth="1"/>
    <col min="12044" max="12044" width="7.85546875" style="188" customWidth="1"/>
    <col min="12045" max="12283" width="11.42578125" style="188"/>
    <col min="12284" max="12284" width="18.140625" style="188" customWidth="1"/>
    <col min="12285" max="12285" width="8.42578125" style="188" bestFit="1" customWidth="1"/>
    <col min="12286" max="12286" width="8" style="188" bestFit="1" customWidth="1"/>
    <col min="12287" max="12288" width="8" style="188" customWidth="1"/>
    <col min="12289" max="12289" width="8.28515625" style="188" bestFit="1" customWidth="1"/>
    <col min="12290" max="12290" width="8" style="188" bestFit="1" customWidth="1"/>
    <col min="12291" max="12293" width="8" style="188" customWidth="1"/>
    <col min="12294" max="12299" width="0" style="188" hidden="1" customWidth="1"/>
    <col min="12300" max="12300" width="7.85546875" style="188" customWidth="1"/>
    <col min="12301" max="12539" width="11.42578125" style="188"/>
    <col min="12540" max="12540" width="18.140625" style="188" customWidth="1"/>
    <col min="12541" max="12541" width="8.42578125" style="188" bestFit="1" customWidth="1"/>
    <col min="12542" max="12542" width="8" style="188" bestFit="1" customWidth="1"/>
    <col min="12543" max="12544" width="8" style="188" customWidth="1"/>
    <col min="12545" max="12545" width="8.28515625" style="188" bestFit="1" customWidth="1"/>
    <col min="12546" max="12546" width="8" style="188" bestFit="1" customWidth="1"/>
    <col min="12547" max="12549" width="8" style="188" customWidth="1"/>
    <col min="12550" max="12555" width="0" style="188" hidden="1" customWidth="1"/>
    <col min="12556" max="12556" width="7.85546875" style="188" customWidth="1"/>
    <col min="12557" max="12795" width="11.42578125" style="188"/>
    <col min="12796" max="12796" width="18.140625" style="188" customWidth="1"/>
    <col min="12797" max="12797" width="8.42578125" style="188" bestFit="1" customWidth="1"/>
    <col min="12798" max="12798" width="8" style="188" bestFit="1" customWidth="1"/>
    <col min="12799" max="12800" width="8" style="188" customWidth="1"/>
    <col min="12801" max="12801" width="8.28515625" style="188" bestFit="1" customWidth="1"/>
    <col min="12802" max="12802" width="8" style="188" bestFit="1" customWidth="1"/>
    <col min="12803" max="12805" width="8" style="188" customWidth="1"/>
    <col min="12806" max="12811" width="0" style="188" hidden="1" customWidth="1"/>
    <col min="12812" max="12812" width="7.85546875" style="188" customWidth="1"/>
    <col min="12813" max="13051" width="11.42578125" style="188"/>
    <col min="13052" max="13052" width="18.140625" style="188" customWidth="1"/>
    <col min="13053" max="13053" width="8.42578125" style="188" bestFit="1" customWidth="1"/>
    <col min="13054" max="13054" width="8" style="188" bestFit="1" customWidth="1"/>
    <col min="13055" max="13056" width="8" style="188" customWidth="1"/>
    <col min="13057" max="13057" width="8.28515625" style="188" bestFit="1" customWidth="1"/>
    <col min="13058" max="13058" width="8" style="188" bestFit="1" customWidth="1"/>
    <col min="13059" max="13061" width="8" style="188" customWidth="1"/>
    <col min="13062" max="13067" width="0" style="188" hidden="1" customWidth="1"/>
    <col min="13068" max="13068" width="7.85546875" style="188" customWidth="1"/>
    <col min="13069" max="13307" width="11.42578125" style="188"/>
    <col min="13308" max="13308" width="18.140625" style="188" customWidth="1"/>
    <col min="13309" max="13309" width="8.42578125" style="188" bestFit="1" customWidth="1"/>
    <col min="13310" max="13310" width="8" style="188" bestFit="1" customWidth="1"/>
    <col min="13311" max="13312" width="8" style="188" customWidth="1"/>
    <col min="13313" max="13313" width="8.28515625" style="188" bestFit="1" customWidth="1"/>
    <col min="13314" max="13314" width="8" style="188" bestFit="1" customWidth="1"/>
    <col min="13315" max="13317" width="8" style="188" customWidth="1"/>
    <col min="13318" max="13323" width="0" style="188" hidden="1" customWidth="1"/>
    <col min="13324" max="13324" width="7.85546875" style="188" customWidth="1"/>
    <col min="13325" max="13563" width="11.42578125" style="188"/>
    <col min="13564" max="13564" width="18.140625" style="188" customWidth="1"/>
    <col min="13565" max="13565" width="8.42578125" style="188" bestFit="1" customWidth="1"/>
    <col min="13566" max="13566" width="8" style="188" bestFit="1" customWidth="1"/>
    <col min="13567" max="13568" width="8" style="188" customWidth="1"/>
    <col min="13569" max="13569" width="8.28515625" style="188" bestFit="1" customWidth="1"/>
    <col min="13570" max="13570" width="8" style="188" bestFit="1" customWidth="1"/>
    <col min="13571" max="13573" width="8" style="188" customWidth="1"/>
    <col min="13574" max="13579" width="0" style="188" hidden="1" customWidth="1"/>
    <col min="13580" max="13580" width="7.85546875" style="188" customWidth="1"/>
    <col min="13581" max="13819" width="11.42578125" style="188"/>
    <col min="13820" max="13820" width="18.140625" style="188" customWidth="1"/>
    <col min="13821" max="13821" width="8.42578125" style="188" bestFit="1" customWidth="1"/>
    <col min="13822" max="13822" width="8" style="188" bestFit="1" customWidth="1"/>
    <col min="13823" max="13824" width="8" style="188" customWidth="1"/>
    <col min="13825" max="13825" width="8.28515625" style="188" bestFit="1" customWidth="1"/>
    <col min="13826" max="13826" width="8" style="188" bestFit="1" customWidth="1"/>
    <col min="13827" max="13829" width="8" style="188" customWidth="1"/>
    <col min="13830" max="13835" width="0" style="188" hidden="1" customWidth="1"/>
    <col min="13836" max="13836" width="7.85546875" style="188" customWidth="1"/>
    <col min="13837" max="14075" width="11.42578125" style="188"/>
    <col min="14076" max="14076" width="18.140625" style="188" customWidth="1"/>
    <col min="14077" max="14077" width="8.42578125" style="188" bestFit="1" customWidth="1"/>
    <col min="14078" max="14078" width="8" style="188" bestFit="1" customWidth="1"/>
    <col min="14079" max="14080" width="8" style="188" customWidth="1"/>
    <col min="14081" max="14081" width="8.28515625" style="188" bestFit="1" customWidth="1"/>
    <col min="14082" max="14082" width="8" style="188" bestFit="1" customWidth="1"/>
    <col min="14083" max="14085" width="8" style="188" customWidth="1"/>
    <col min="14086" max="14091" width="0" style="188" hidden="1" customWidth="1"/>
    <col min="14092" max="14092" width="7.85546875" style="188" customWidth="1"/>
    <col min="14093" max="14331" width="11.42578125" style="188"/>
    <col min="14332" max="14332" width="18.140625" style="188" customWidth="1"/>
    <col min="14333" max="14333" width="8.42578125" style="188" bestFit="1" customWidth="1"/>
    <col min="14334" max="14334" width="8" style="188" bestFit="1" customWidth="1"/>
    <col min="14335" max="14336" width="8" style="188" customWidth="1"/>
    <col min="14337" max="14337" width="8.28515625" style="188" bestFit="1" customWidth="1"/>
    <col min="14338" max="14338" width="8" style="188" bestFit="1" customWidth="1"/>
    <col min="14339" max="14341" width="8" style="188" customWidth="1"/>
    <col min="14342" max="14347" width="0" style="188" hidden="1" customWidth="1"/>
    <col min="14348" max="14348" width="7.85546875" style="188" customWidth="1"/>
    <col min="14349" max="14587" width="11.42578125" style="188"/>
    <col min="14588" max="14588" width="18.140625" style="188" customWidth="1"/>
    <col min="14589" max="14589" width="8.42578125" style="188" bestFit="1" customWidth="1"/>
    <col min="14590" max="14590" width="8" style="188" bestFit="1" customWidth="1"/>
    <col min="14591" max="14592" width="8" style="188" customWidth="1"/>
    <col min="14593" max="14593" width="8.28515625" style="188" bestFit="1" customWidth="1"/>
    <col min="14594" max="14594" width="8" style="188" bestFit="1" customWidth="1"/>
    <col min="14595" max="14597" width="8" style="188" customWidth="1"/>
    <col min="14598" max="14603" width="0" style="188" hidden="1" customWidth="1"/>
    <col min="14604" max="14604" width="7.85546875" style="188" customWidth="1"/>
    <col min="14605" max="14843" width="11.42578125" style="188"/>
    <col min="14844" max="14844" width="18.140625" style="188" customWidth="1"/>
    <col min="14845" max="14845" width="8.42578125" style="188" bestFit="1" customWidth="1"/>
    <col min="14846" max="14846" width="8" style="188" bestFit="1" customWidth="1"/>
    <col min="14847" max="14848" width="8" style="188" customWidth="1"/>
    <col min="14849" max="14849" width="8.28515625" style="188" bestFit="1" customWidth="1"/>
    <col min="14850" max="14850" width="8" style="188" bestFit="1" customWidth="1"/>
    <col min="14851" max="14853" width="8" style="188" customWidth="1"/>
    <col min="14854" max="14859" width="0" style="188" hidden="1" customWidth="1"/>
    <col min="14860" max="14860" width="7.85546875" style="188" customWidth="1"/>
    <col min="14861" max="15099" width="11.42578125" style="188"/>
    <col min="15100" max="15100" width="18.140625" style="188" customWidth="1"/>
    <col min="15101" max="15101" width="8.42578125" style="188" bestFit="1" customWidth="1"/>
    <col min="15102" max="15102" width="8" style="188" bestFit="1" customWidth="1"/>
    <col min="15103" max="15104" width="8" style="188" customWidth="1"/>
    <col min="15105" max="15105" width="8.28515625" style="188" bestFit="1" customWidth="1"/>
    <col min="15106" max="15106" width="8" style="188" bestFit="1" customWidth="1"/>
    <col min="15107" max="15109" width="8" style="188" customWidth="1"/>
    <col min="15110" max="15115" width="0" style="188" hidden="1" customWidth="1"/>
    <col min="15116" max="15116" width="7.85546875" style="188" customWidth="1"/>
    <col min="15117" max="15355" width="11.42578125" style="188"/>
    <col min="15356" max="15356" width="18.140625" style="188" customWidth="1"/>
    <col min="15357" max="15357" width="8.42578125" style="188" bestFit="1" customWidth="1"/>
    <col min="15358" max="15358" width="8" style="188" bestFit="1" customWidth="1"/>
    <col min="15359" max="15360" width="8" style="188" customWidth="1"/>
    <col min="15361" max="15361" width="8.28515625" style="188" bestFit="1" customWidth="1"/>
    <col min="15362" max="15362" width="8" style="188" bestFit="1" customWidth="1"/>
    <col min="15363" max="15365" width="8" style="188" customWidth="1"/>
    <col min="15366" max="15371" width="0" style="188" hidden="1" customWidth="1"/>
    <col min="15372" max="15372" width="7.85546875" style="188" customWidth="1"/>
    <col min="15373" max="15611" width="11.42578125" style="188"/>
    <col min="15612" max="15612" width="18.140625" style="188" customWidth="1"/>
    <col min="15613" max="15613" width="8.42578125" style="188" bestFit="1" customWidth="1"/>
    <col min="15614" max="15614" width="8" style="188" bestFit="1" customWidth="1"/>
    <col min="15615" max="15616" width="8" style="188" customWidth="1"/>
    <col min="15617" max="15617" width="8.28515625" style="188" bestFit="1" customWidth="1"/>
    <col min="15618" max="15618" width="8" style="188" bestFit="1" customWidth="1"/>
    <col min="15619" max="15621" width="8" style="188" customWidth="1"/>
    <col min="15622" max="15627" width="0" style="188" hidden="1" customWidth="1"/>
    <col min="15628" max="15628" width="7.85546875" style="188" customWidth="1"/>
    <col min="15629" max="15867" width="11.42578125" style="188"/>
    <col min="15868" max="15868" width="18.140625" style="188" customWidth="1"/>
    <col min="15869" max="15869" width="8.42578125" style="188" bestFit="1" customWidth="1"/>
    <col min="15870" max="15870" width="8" style="188" bestFit="1" customWidth="1"/>
    <col min="15871" max="15872" width="8" style="188" customWidth="1"/>
    <col min="15873" max="15873" width="8.28515625" style="188" bestFit="1" customWidth="1"/>
    <col min="15874" max="15874" width="8" style="188" bestFit="1" customWidth="1"/>
    <col min="15875" max="15877" width="8" style="188" customWidth="1"/>
    <col min="15878" max="15883" width="0" style="188" hidden="1" customWidth="1"/>
    <col min="15884" max="15884" width="7.85546875" style="188" customWidth="1"/>
    <col min="15885" max="16123" width="11.42578125" style="188"/>
    <col min="16124" max="16124" width="18.140625" style="188" customWidth="1"/>
    <col min="16125" max="16125" width="8.42578125" style="188" bestFit="1" customWidth="1"/>
    <col min="16126" max="16126" width="8" style="188" bestFit="1" customWidth="1"/>
    <col min="16127" max="16128" width="8" style="188" customWidth="1"/>
    <col min="16129" max="16129" width="8.28515625" style="188" bestFit="1" customWidth="1"/>
    <col min="16130" max="16130" width="8" style="188" bestFit="1" customWidth="1"/>
    <col min="16131" max="16133" width="8" style="188" customWidth="1"/>
    <col min="16134" max="16139" width="0" style="188" hidden="1" customWidth="1"/>
    <col min="16140" max="16140" width="7.85546875" style="188" customWidth="1"/>
    <col min="16141" max="16384" width="11.42578125" style="188"/>
  </cols>
  <sheetData>
    <row r="1" spans="1:16" s="189" customFormat="1" x14ac:dyDescent="0.2">
      <c r="B1" s="202"/>
      <c r="C1" s="202"/>
      <c r="D1" s="202"/>
      <c r="E1" s="202"/>
      <c r="F1" s="202"/>
      <c r="G1" s="202"/>
      <c r="H1" s="202"/>
      <c r="I1" s="202"/>
      <c r="J1" s="202"/>
      <c r="K1" s="202"/>
      <c r="L1" s="202"/>
    </row>
    <row r="2" spans="1:16" s="189" customFormat="1" x14ac:dyDescent="0.2">
      <c r="A2" s="216" t="s">
        <v>119</v>
      </c>
      <c r="B2" s="202"/>
      <c r="C2" s="202"/>
      <c r="D2" s="202"/>
      <c r="E2" s="202"/>
      <c r="F2" s="202"/>
      <c r="G2" s="202"/>
      <c r="H2" s="202"/>
      <c r="I2" s="202"/>
      <c r="K2" s="202"/>
      <c r="L2" s="202"/>
    </row>
    <row r="3" spans="1:16" s="189" customFormat="1" ht="15" x14ac:dyDescent="0.25">
      <c r="A3" s="216" t="s">
        <v>120</v>
      </c>
      <c r="B3" s="202"/>
      <c r="C3" s="202"/>
      <c r="D3" s="202"/>
      <c r="E3" s="202"/>
      <c r="F3" s="202"/>
      <c r="G3" s="202"/>
      <c r="H3" s="202"/>
      <c r="I3" s="202"/>
      <c r="J3" s="202"/>
      <c r="K3" s="369"/>
      <c r="L3" s="202"/>
    </row>
    <row r="4" spans="1:16" s="189" customFormat="1" x14ac:dyDescent="0.2">
      <c r="B4" s="202"/>
      <c r="C4" s="202"/>
      <c r="D4" s="202"/>
      <c r="E4" s="202"/>
      <c r="F4" s="202"/>
      <c r="G4" s="202"/>
      <c r="H4" s="202"/>
      <c r="I4" s="202"/>
      <c r="J4" s="202"/>
      <c r="K4" s="202"/>
      <c r="L4" s="202"/>
    </row>
    <row r="5" spans="1:16" s="189" customFormat="1" ht="12.75" x14ac:dyDescent="0.2">
      <c r="B5" s="418" t="s">
        <v>116</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s="192" customFormat="1" x14ac:dyDescent="0.2">
      <c r="B7" s="190"/>
      <c r="C7" s="191"/>
      <c r="D7" s="191"/>
      <c r="E7" s="191"/>
      <c r="F7" s="191"/>
      <c r="G7" s="191"/>
      <c r="H7" s="191"/>
      <c r="I7" s="191"/>
      <c r="J7" s="191"/>
      <c r="K7" s="191"/>
      <c r="L7" s="191"/>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185" t="s">
        <v>73</v>
      </c>
      <c r="D10" s="185" t="s">
        <v>74</v>
      </c>
      <c r="E10" s="185" t="s">
        <v>75</v>
      </c>
      <c r="F10" s="185" t="s">
        <v>76</v>
      </c>
      <c r="G10" s="185" t="s">
        <v>8</v>
      </c>
      <c r="H10" s="185" t="s">
        <v>77</v>
      </c>
      <c r="I10" s="185" t="s">
        <v>78</v>
      </c>
      <c r="J10" s="185" t="s">
        <v>79</v>
      </c>
      <c r="K10" s="246" t="s">
        <v>44</v>
      </c>
    </row>
    <row r="11" spans="1:16" x14ac:dyDescent="0.2">
      <c r="B11" s="180" t="s">
        <v>417</v>
      </c>
      <c r="C11" s="180">
        <v>2726</v>
      </c>
      <c r="D11" s="180">
        <v>1028</v>
      </c>
      <c r="E11" s="180">
        <f>C11+D11</f>
        <v>3754</v>
      </c>
      <c r="F11" s="181">
        <f>E11/$E$22</f>
        <v>0.7269558481797056</v>
      </c>
      <c r="G11" s="180">
        <v>9283</v>
      </c>
      <c r="H11" s="180">
        <v>454</v>
      </c>
      <c r="I11" s="180">
        <f>G11+H11</f>
        <v>9737</v>
      </c>
      <c r="J11" s="181">
        <f>I11/$I$22</f>
        <v>0.79589668137976133</v>
      </c>
      <c r="K11" s="180">
        <f t="shared" ref="K11:K21" si="0">E11+I11</f>
        <v>13491</v>
      </c>
      <c r="P11" s="235"/>
    </row>
    <row r="12" spans="1:16" x14ac:dyDescent="0.2">
      <c r="B12" s="180" t="s">
        <v>418</v>
      </c>
      <c r="C12" s="180">
        <v>2</v>
      </c>
      <c r="D12" s="180">
        <v>0</v>
      </c>
      <c r="E12" s="180">
        <f t="shared" ref="E12:E21" si="1">C12+D12</f>
        <v>2</v>
      </c>
      <c r="F12" s="181"/>
      <c r="G12" s="180">
        <v>6</v>
      </c>
      <c r="H12" s="180">
        <v>0</v>
      </c>
      <c r="I12" s="180">
        <f t="shared" ref="I12:I21" si="2">G12+H12</f>
        <v>6</v>
      </c>
      <c r="J12" s="181"/>
      <c r="K12" s="180">
        <f t="shared" si="0"/>
        <v>8</v>
      </c>
      <c r="P12" s="235"/>
    </row>
    <row r="13" spans="1:16" x14ac:dyDescent="0.2">
      <c r="B13" s="180" t="s">
        <v>419</v>
      </c>
      <c r="C13" s="180">
        <v>1</v>
      </c>
      <c r="D13" s="180">
        <v>0</v>
      </c>
      <c r="E13" s="180">
        <f t="shared" si="1"/>
        <v>1</v>
      </c>
      <c r="F13" s="181">
        <f t="shared" ref="F13:F20" si="3">E13/$E$22</f>
        <v>1.9364833462432224E-4</v>
      </c>
      <c r="G13" s="180">
        <v>2</v>
      </c>
      <c r="H13" s="180">
        <v>0</v>
      </c>
      <c r="I13" s="180">
        <f t="shared" si="2"/>
        <v>2</v>
      </c>
      <c r="J13" s="181">
        <f t="shared" ref="J13:J20" si="4">I13/$I$22</f>
        <v>1.6347882949158083E-4</v>
      </c>
      <c r="K13" s="180">
        <f t="shared" si="0"/>
        <v>3</v>
      </c>
      <c r="P13" s="235"/>
    </row>
    <row r="14" spans="1:16" x14ac:dyDescent="0.2">
      <c r="B14" s="180" t="s">
        <v>420</v>
      </c>
      <c r="C14" s="180">
        <v>4</v>
      </c>
      <c r="D14" s="180">
        <v>0</v>
      </c>
      <c r="E14" s="180">
        <f t="shared" si="1"/>
        <v>4</v>
      </c>
      <c r="F14" s="181">
        <f t="shared" si="3"/>
        <v>7.7459333849728897E-4</v>
      </c>
      <c r="G14" s="180">
        <v>10</v>
      </c>
      <c r="H14" s="180">
        <v>0</v>
      </c>
      <c r="I14" s="180">
        <f t="shared" si="2"/>
        <v>10</v>
      </c>
      <c r="J14" s="181">
        <f t="shared" si="4"/>
        <v>8.1739414745790422E-4</v>
      </c>
      <c r="K14" s="180">
        <f t="shared" si="0"/>
        <v>14</v>
      </c>
      <c r="P14" s="235"/>
    </row>
    <row r="15" spans="1:16" x14ac:dyDescent="0.2">
      <c r="B15" s="180" t="s">
        <v>421</v>
      </c>
      <c r="C15" s="180">
        <v>9</v>
      </c>
      <c r="D15" s="180">
        <v>6</v>
      </c>
      <c r="E15" s="180">
        <f t="shared" si="1"/>
        <v>15</v>
      </c>
      <c r="F15" s="181"/>
      <c r="G15" s="180">
        <v>53</v>
      </c>
      <c r="H15" s="180">
        <v>4</v>
      </c>
      <c r="I15" s="180">
        <f t="shared" si="2"/>
        <v>57</v>
      </c>
      <c r="J15" s="181"/>
      <c r="K15" s="180">
        <f t="shared" si="0"/>
        <v>72</v>
      </c>
      <c r="P15" s="235"/>
    </row>
    <row r="16" spans="1:16" x14ac:dyDescent="0.2">
      <c r="B16" s="180" t="s">
        <v>422</v>
      </c>
      <c r="C16" s="180">
        <v>0</v>
      </c>
      <c r="D16" s="180">
        <v>0</v>
      </c>
      <c r="E16" s="180">
        <f t="shared" si="1"/>
        <v>0</v>
      </c>
      <c r="F16" s="181">
        <f t="shared" si="3"/>
        <v>0</v>
      </c>
      <c r="G16" s="180">
        <v>1</v>
      </c>
      <c r="H16" s="180">
        <v>0</v>
      </c>
      <c r="I16" s="180">
        <f t="shared" si="2"/>
        <v>1</v>
      </c>
      <c r="J16" s="181">
        <f t="shared" si="4"/>
        <v>8.1739414745790416E-5</v>
      </c>
      <c r="K16" s="180">
        <f t="shared" si="0"/>
        <v>1</v>
      </c>
      <c r="P16" s="235"/>
    </row>
    <row r="17" spans="2:16" x14ac:dyDescent="0.2">
      <c r="B17" s="180" t="s">
        <v>423</v>
      </c>
      <c r="C17" s="180">
        <v>128</v>
      </c>
      <c r="D17" s="180">
        <v>41</v>
      </c>
      <c r="E17" s="180">
        <f t="shared" si="1"/>
        <v>169</v>
      </c>
      <c r="F17" s="181">
        <f t="shared" si="3"/>
        <v>3.272656855151046E-2</v>
      </c>
      <c r="G17" s="180">
        <v>446</v>
      </c>
      <c r="H17" s="180">
        <v>30</v>
      </c>
      <c r="I17" s="180">
        <f t="shared" si="2"/>
        <v>476</v>
      </c>
      <c r="J17" s="181">
        <f t="shared" si="4"/>
        <v>3.8907961418996238E-2</v>
      </c>
      <c r="K17" s="180">
        <f t="shared" si="0"/>
        <v>645</v>
      </c>
      <c r="P17" s="235"/>
    </row>
    <row r="18" spans="2:16" x14ac:dyDescent="0.2">
      <c r="B18" s="180" t="s">
        <v>424</v>
      </c>
      <c r="C18" s="180">
        <v>7</v>
      </c>
      <c r="D18" s="180">
        <v>2</v>
      </c>
      <c r="E18" s="180">
        <f t="shared" si="1"/>
        <v>9</v>
      </c>
      <c r="F18" s="181">
        <f t="shared" si="3"/>
        <v>1.7428350116189002E-3</v>
      </c>
      <c r="G18" s="180">
        <v>31</v>
      </c>
      <c r="H18" s="180">
        <v>1</v>
      </c>
      <c r="I18" s="180">
        <f t="shared" si="2"/>
        <v>32</v>
      </c>
      <c r="J18" s="181">
        <f t="shared" si="4"/>
        <v>2.6156612718652933E-3</v>
      </c>
      <c r="K18" s="180">
        <f t="shared" si="0"/>
        <v>41</v>
      </c>
      <c r="P18" s="235"/>
    </row>
    <row r="19" spans="2:16" x14ac:dyDescent="0.2">
      <c r="B19" s="180" t="s">
        <v>425</v>
      </c>
      <c r="C19" s="180">
        <v>1</v>
      </c>
      <c r="D19" s="180">
        <v>0</v>
      </c>
      <c r="E19" s="180">
        <f t="shared" si="1"/>
        <v>1</v>
      </c>
      <c r="F19" s="181">
        <f t="shared" si="3"/>
        <v>1.9364833462432224E-4</v>
      </c>
      <c r="G19" s="180">
        <v>0</v>
      </c>
      <c r="H19" s="180">
        <v>0</v>
      </c>
      <c r="I19" s="180">
        <f t="shared" si="2"/>
        <v>0</v>
      </c>
      <c r="J19" s="181">
        <f t="shared" si="4"/>
        <v>0</v>
      </c>
      <c r="K19" s="180">
        <f t="shared" si="0"/>
        <v>1</v>
      </c>
      <c r="P19" s="235"/>
    </row>
    <row r="20" spans="2:16" x14ac:dyDescent="0.2">
      <c r="B20" s="180" t="s">
        <v>426</v>
      </c>
      <c r="C20" s="180">
        <v>895</v>
      </c>
      <c r="D20" s="180">
        <v>312</v>
      </c>
      <c r="E20" s="180">
        <f t="shared" si="1"/>
        <v>1207</v>
      </c>
      <c r="F20" s="181">
        <f t="shared" si="3"/>
        <v>0.23373353989155693</v>
      </c>
      <c r="G20" s="180">
        <v>1822</v>
      </c>
      <c r="H20" s="180">
        <v>89</v>
      </c>
      <c r="I20" s="180">
        <f t="shared" si="2"/>
        <v>1911</v>
      </c>
      <c r="J20" s="181">
        <f t="shared" si="4"/>
        <v>0.15620402157920549</v>
      </c>
      <c r="K20" s="180">
        <f t="shared" si="0"/>
        <v>3118</v>
      </c>
      <c r="P20" s="235"/>
    </row>
    <row r="21" spans="2:16" x14ac:dyDescent="0.2">
      <c r="B21" s="180" t="s">
        <v>427</v>
      </c>
      <c r="C21" s="180">
        <v>2</v>
      </c>
      <c r="D21" s="180">
        <v>0</v>
      </c>
      <c r="E21" s="180">
        <f t="shared" si="1"/>
        <v>2</v>
      </c>
      <c r="F21" s="181"/>
      <c r="G21" s="180">
        <v>2</v>
      </c>
      <c r="H21" s="180">
        <v>0</v>
      </c>
      <c r="I21" s="180">
        <f t="shared" si="2"/>
        <v>2</v>
      </c>
      <c r="J21" s="181"/>
      <c r="K21" s="180">
        <f t="shared" si="0"/>
        <v>4</v>
      </c>
      <c r="P21" s="235"/>
    </row>
    <row r="22" spans="2:16" x14ac:dyDescent="0.2">
      <c r="B22" s="182" t="s">
        <v>64</v>
      </c>
      <c r="C22" s="180">
        <f t="shared" ref="C22:H22" si="5">SUM(C11:C21)</f>
        <v>3775</v>
      </c>
      <c r="D22" s="180">
        <f t="shared" si="5"/>
        <v>1389</v>
      </c>
      <c r="E22" s="182">
        <f t="shared" ref="E22:E23" si="6">C22+D22</f>
        <v>5164</v>
      </c>
      <c r="F22" s="184">
        <f t="shared" ref="F22" si="7">E22/$E$22</f>
        <v>1</v>
      </c>
      <c r="G22" s="180">
        <f t="shared" si="5"/>
        <v>11656</v>
      </c>
      <c r="H22" s="180">
        <f t="shared" si="5"/>
        <v>578</v>
      </c>
      <c r="I22" s="182">
        <f t="shared" ref="I22" si="8">G22+H22</f>
        <v>12234</v>
      </c>
      <c r="J22" s="184">
        <f t="shared" ref="J22" si="9">I22/$I$22</f>
        <v>1</v>
      </c>
      <c r="K22" s="182">
        <f t="shared" ref="K22:K23" si="10">E22+I22</f>
        <v>17398</v>
      </c>
    </row>
    <row r="23" spans="2:16" ht="25.5" customHeight="1" x14ac:dyDescent="0.2">
      <c r="B23" s="194" t="s">
        <v>80</v>
      </c>
      <c r="C23" s="195">
        <f>+C22/$K$22</f>
        <v>0.21697896309920681</v>
      </c>
      <c r="D23" s="195">
        <f>+D22/$K$22</f>
        <v>7.9836762846304171E-2</v>
      </c>
      <c r="E23" s="196">
        <f t="shared" si="6"/>
        <v>0.29681572594551098</v>
      </c>
      <c r="F23" s="196"/>
      <c r="G23" s="195">
        <f>+G22/$K$22</f>
        <v>0.66996206460512697</v>
      </c>
      <c r="H23" s="195">
        <f>+H22/$K$22</f>
        <v>3.3222209449361995E-2</v>
      </c>
      <c r="I23" s="196">
        <f>G23+H23</f>
        <v>0.70318427405448891</v>
      </c>
      <c r="J23" s="196"/>
      <c r="K23" s="196">
        <f t="shared" si="10"/>
        <v>0.99999999999999989</v>
      </c>
    </row>
    <row r="24" spans="2:16" x14ac:dyDescent="0.2">
      <c r="B24" s="187"/>
      <c r="C24" s="200"/>
      <c r="D24" s="200"/>
      <c r="E24" s="200"/>
      <c r="F24" s="200"/>
      <c r="G24" s="200"/>
      <c r="H24" s="200"/>
      <c r="I24" s="200"/>
      <c r="J24" s="200"/>
      <c r="K24" s="200"/>
    </row>
    <row r="25" spans="2:16" ht="12.75" x14ac:dyDescent="0.2">
      <c r="B25" s="418" t="s">
        <v>117</v>
      </c>
      <c r="C25" s="418"/>
      <c r="D25" s="418"/>
      <c r="E25" s="418"/>
      <c r="F25" s="418"/>
      <c r="G25" s="418"/>
      <c r="H25" s="418"/>
      <c r="I25" s="418"/>
      <c r="J25" s="418"/>
      <c r="K25" s="418"/>
    </row>
    <row r="26" spans="2:16" ht="12.75" x14ac:dyDescent="0.2">
      <c r="B26" s="431" t="str">
        <f>'Solicitudes Regiones'!$B$6:$P$6</f>
        <v>Acumuladas de julio de 2008 a enero de 2018</v>
      </c>
      <c r="C26" s="431"/>
      <c r="D26" s="431"/>
      <c r="E26" s="431"/>
      <c r="F26" s="431"/>
      <c r="G26" s="431"/>
      <c r="H26" s="431"/>
      <c r="I26" s="431"/>
      <c r="J26" s="431"/>
      <c r="K26" s="431"/>
    </row>
    <row r="28" spans="2:16" ht="15" customHeight="1" x14ac:dyDescent="0.2">
      <c r="B28" s="447" t="s">
        <v>81</v>
      </c>
      <c r="C28" s="448"/>
      <c r="D28" s="448"/>
      <c r="E28" s="448"/>
      <c r="F28" s="448"/>
      <c r="G28" s="448"/>
      <c r="H28" s="448"/>
      <c r="I28" s="448"/>
      <c r="J28" s="448"/>
      <c r="K28" s="449"/>
      <c r="L28" s="201"/>
    </row>
    <row r="29" spans="2:16" ht="15" customHeight="1" x14ac:dyDescent="0.2">
      <c r="B29" s="446" t="s">
        <v>72</v>
      </c>
      <c r="C29" s="446" t="s">
        <v>2</v>
      </c>
      <c r="D29" s="446"/>
      <c r="E29" s="446"/>
      <c r="F29" s="446"/>
      <c r="G29" s="446"/>
      <c r="H29" s="446"/>
      <c r="I29" s="446"/>
      <c r="J29" s="446"/>
      <c r="K29" s="446"/>
    </row>
    <row r="30" spans="2:16" ht="24" x14ac:dyDescent="0.2">
      <c r="B30" s="446"/>
      <c r="C30" s="185" t="s">
        <v>73</v>
      </c>
      <c r="D30" s="185" t="s">
        <v>74</v>
      </c>
      <c r="E30" s="185" t="s">
        <v>75</v>
      </c>
      <c r="F30" s="185" t="s">
        <v>76</v>
      </c>
      <c r="G30" s="185" t="s">
        <v>8</v>
      </c>
      <c r="H30" s="185" t="s">
        <v>77</v>
      </c>
      <c r="I30" s="185" t="s">
        <v>78</v>
      </c>
      <c r="J30" s="185" t="s">
        <v>79</v>
      </c>
      <c r="K30" s="186" t="s">
        <v>44</v>
      </c>
    </row>
    <row r="31" spans="2:16" x14ac:dyDescent="0.2">
      <c r="B31" s="180" t="s">
        <v>417</v>
      </c>
      <c r="C31" s="180">
        <v>2415</v>
      </c>
      <c r="D31" s="180">
        <v>703</v>
      </c>
      <c r="E31" s="180">
        <f>C31+D31</f>
        <v>3118</v>
      </c>
      <c r="F31" s="181">
        <f>E31/$E$42</f>
        <v>0.72427409988385594</v>
      </c>
      <c r="G31" s="180">
        <v>7232</v>
      </c>
      <c r="H31" s="180">
        <v>358</v>
      </c>
      <c r="I31" s="180">
        <f>G31+H31</f>
        <v>7590</v>
      </c>
      <c r="J31" s="181">
        <f>I31/$I$42</f>
        <v>0.7902134305049453</v>
      </c>
      <c r="K31" s="180">
        <f t="shared" ref="K31:K41" si="11">E31+I31</f>
        <v>10708</v>
      </c>
    </row>
    <row r="32" spans="2:16" x14ac:dyDescent="0.2">
      <c r="B32" s="180" t="s">
        <v>418</v>
      </c>
      <c r="C32" s="180">
        <v>2</v>
      </c>
      <c r="D32" s="180">
        <v>0</v>
      </c>
      <c r="E32" s="180">
        <f t="shared" ref="E32:E41" si="12">C32+D32</f>
        <v>2</v>
      </c>
      <c r="F32" s="181"/>
      <c r="G32" s="180">
        <v>5</v>
      </c>
      <c r="H32" s="180">
        <v>0</v>
      </c>
      <c r="I32" s="180">
        <f t="shared" ref="I32:I41" si="13">G32+H32</f>
        <v>5</v>
      </c>
      <c r="J32" s="181"/>
      <c r="K32" s="180">
        <f t="shared" si="11"/>
        <v>7</v>
      </c>
    </row>
    <row r="33" spans="2:11" x14ac:dyDescent="0.2">
      <c r="B33" s="180" t="s">
        <v>419</v>
      </c>
      <c r="C33" s="180">
        <v>1</v>
      </c>
      <c r="D33" s="180">
        <v>0</v>
      </c>
      <c r="E33" s="180">
        <f t="shared" si="12"/>
        <v>1</v>
      </c>
      <c r="F33" s="181">
        <f t="shared" ref="F33:F40" si="14">E33/$E$42</f>
        <v>2.3228803716608595E-4</v>
      </c>
      <c r="G33" s="180">
        <v>2</v>
      </c>
      <c r="H33" s="180">
        <v>0</v>
      </c>
      <c r="I33" s="180">
        <f t="shared" si="13"/>
        <v>2</v>
      </c>
      <c r="J33" s="181">
        <f t="shared" ref="J33:J40" si="15">I33/$I$42</f>
        <v>2.0822488287350338E-4</v>
      </c>
      <c r="K33" s="180">
        <f t="shared" si="11"/>
        <v>3</v>
      </c>
    </row>
    <row r="34" spans="2:11" x14ac:dyDescent="0.2">
      <c r="B34" s="180" t="s">
        <v>420</v>
      </c>
      <c r="C34" s="180">
        <v>3</v>
      </c>
      <c r="D34" s="180">
        <v>0</v>
      </c>
      <c r="E34" s="180">
        <f t="shared" si="12"/>
        <v>3</v>
      </c>
      <c r="F34" s="181">
        <f t="shared" si="14"/>
        <v>6.9686411149825784E-4</v>
      </c>
      <c r="G34" s="180">
        <v>8</v>
      </c>
      <c r="H34" s="180">
        <v>0</v>
      </c>
      <c r="I34" s="180">
        <f t="shared" si="13"/>
        <v>8</v>
      </c>
      <c r="J34" s="181">
        <f t="shared" si="15"/>
        <v>8.3289953149401352E-4</v>
      </c>
      <c r="K34" s="180">
        <f t="shared" si="11"/>
        <v>11</v>
      </c>
    </row>
    <row r="35" spans="2:11" x14ac:dyDescent="0.2">
      <c r="B35" s="180" t="s">
        <v>421</v>
      </c>
      <c r="C35" s="180">
        <v>9</v>
      </c>
      <c r="D35" s="180">
        <v>5</v>
      </c>
      <c r="E35" s="180">
        <f t="shared" si="12"/>
        <v>14</v>
      </c>
      <c r="F35" s="181"/>
      <c r="G35" s="180">
        <v>38</v>
      </c>
      <c r="H35" s="180">
        <v>2</v>
      </c>
      <c r="I35" s="180">
        <f t="shared" si="13"/>
        <v>40</v>
      </c>
      <c r="J35" s="181"/>
      <c r="K35" s="180">
        <f t="shared" si="11"/>
        <v>54</v>
      </c>
    </row>
    <row r="36" spans="2:11" x14ac:dyDescent="0.2">
      <c r="B36" s="180" t="s">
        <v>422</v>
      </c>
      <c r="C36" s="180">
        <v>0</v>
      </c>
      <c r="D36" s="180">
        <v>0</v>
      </c>
      <c r="E36" s="180">
        <f t="shared" si="12"/>
        <v>0</v>
      </c>
      <c r="F36" s="181">
        <f t="shared" si="14"/>
        <v>0</v>
      </c>
      <c r="G36" s="180">
        <v>1</v>
      </c>
      <c r="H36" s="180">
        <v>0</v>
      </c>
      <c r="I36" s="180">
        <f t="shared" si="13"/>
        <v>1</v>
      </c>
      <c r="J36" s="181">
        <f t="shared" si="15"/>
        <v>1.0411244143675169E-4</v>
      </c>
      <c r="K36" s="180">
        <f t="shared" si="11"/>
        <v>1</v>
      </c>
    </row>
    <row r="37" spans="2:11" x14ac:dyDescent="0.2">
      <c r="B37" s="180" t="s">
        <v>423</v>
      </c>
      <c r="C37" s="180">
        <v>112</v>
      </c>
      <c r="D37" s="180">
        <v>27</v>
      </c>
      <c r="E37" s="180">
        <f t="shared" si="12"/>
        <v>139</v>
      </c>
      <c r="F37" s="181">
        <f t="shared" si="14"/>
        <v>3.2288037166085949E-2</v>
      </c>
      <c r="G37" s="180">
        <v>363</v>
      </c>
      <c r="H37" s="180">
        <v>23</v>
      </c>
      <c r="I37" s="180">
        <f t="shared" si="13"/>
        <v>386</v>
      </c>
      <c r="J37" s="181">
        <f t="shared" si="15"/>
        <v>4.0187402394586152E-2</v>
      </c>
      <c r="K37" s="180">
        <f t="shared" si="11"/>
        <v>525</v>
      </c>
    </row>
    <row r="38" spans="2:11" x14ac:dyDescent="0.2">
      <c r="B38" s="180" t="s">
        <v>424</v>
      </c>
      <c r="C38" s="180">
        <v>2</v>
      </c>
      <c r="D38" s="180">
        <v>2</v>
      </c>
      <c r="E38" s="180">
        <f t="shared" si="12"/>
        <v>4</v>
      </c>
      <c r="F38" s="181">
        <f t="shared" si="14"/>
        <v>9.2915214866434379E-4</v>
      </c>
      <c r="G38" s="180">
        <v>24</v>
      </c>
      <c r="H38" s="180">
        <v>0</v>
      </c>
      <c r="I38" s="180">
        <f t="shared" si="13"/>
        <v>24</v>
      </c>
      <c r="J38" s="181">
        <f t="shared" si="15"/>
        <v>2.4986985944820406E-3</v>
      </c>
      <c r="K38" s="180">
        <f t="shared" si="11"/>
        <v>28</v>
      </c>
    </row>
    <row r="39" spans="2:11" x14ac:dyDescent="0.2">
      <c r="B39" s="180" t="s">
        <v>425</v>
      </c>
      <c r="C39" s="180">
        <v>1</v>
      </c>
      <c r="D39" s="180">
        <v>0</v>
      </c>
      <c r="E39" s="180">
        <f t="shared" si="12"/>
        <v>1</v>
      </c>
      <c r="F39" s="181">
        <f t="shared" si="14"/>
        <v>2.3228803716608595E-4</v>
      </c>
      <c r="G39" s="180">
        <v>0</v>
      </c>
      <c r="H39" s="180">
        <v>0</v>
      </c>
      <c r="I39" s="180">
        <f t="shared" si="13"/>
        <v>0</v>
      </c>
      <c r="J39" s="181">
        <f t="shared" si="15"/>
        <v>0</v>
      </c>
      <c r="K39" s="180">
        <f t="shared" si="11"/>
        <v>1</v>
      </c>
    </row>
    <row r="40" spans="2:11" x14ac:dyDescent="0.2">
      <c r="B40" s="180" t="s">
        <v>426</v>
      </c>
      <c r="C40" s="180">
        <v>820</v>
      </c>
      <c r="D40" s="180">
        <v>202</v>
      </c>
      <c r="E40" s="180">
        <f t="shared" si="12"/>
        <v>1022</v>
      </c>
      <c r="F40" s="181">
        <f t="shared" si="14"/>
        <v>0.23739837398373984</v>
      </c>
      <c r="G40" s="180">
        <v>1482</v>
      </c>
      <c r="H40" s="180">
        <v>66</v>
      </c>
      <c r="I40" s="180">
        <f t="shared" si="13"/>
        <v>1548</v>
      </c>
      <c r="J40" s="181">
        <f t="shared" si="15"/>
        <v>0.16116605934409162</v>
      </c>
      <c r="K40" s="180">
        <f t="shared" si="11"/>
        <v>2570</v>
      </c>
    </row>
    <row r="41" spans="2:11" x14ac:dyDescent="0.2">
      <c r="B41" s="180" t="s">
        <v>427</v>
      </c>
      <c r="C41" s="180">
        <v>1</v>
      </c>
      <c r="D41" s="180">
        <v>0</v>
      </c>
      <c r="E41" s="180">
        <f t="shared" si="12"/>
        <v>1</v>
      </c>
      <c r="F41" s="181"/>
      <c r="G41" s="180">
        <v>1</v>
      </c>
      <c r="H41" s="180">
        <v>0</v>
      </c>
      <c r="I41" s="180">
        <f t="shared" si="13"/>
        <v>1</v>
      </c>
      <c r="J41" s="181"/>
      <c r="K41" s="180">
        <f t="shared" si="11"/>
        <v>2</v>
      </c>
    </row>
    <row r="42" spans="2:11" x14ac:dyDescent="0.2">
      <c r="B42" s="182" t="s">
        <v>64</v>
      </c>
      <c r="C42" s="180">
        <f t="shared" ref="C42:H42" si="16">SUM(C31:C41)</f>
        <v>3366</v>
      </c>
      <c r="D42" s="180">
        <f t="shared" si="16"/>
        <v>939</v>
      </c>
      <c r="E42" s="182">
        <f t="shared" ref="E42" si="17">C42+D42</f>
        <v>4305</v>
      </c>
      <c r="F42" s="184">
        <f t="shared" ref="F42" si="18">E42/$E$42</f>
        <v>1</v>
      </c>
      <c r="G42" s="180">
        <f t="shared" si="16"/>
        <v>9156</v>
      </c>
      <c r="H42" s="180">
        <f t="shared" si="16"/>
        <v>449</v>
      </c>
      <c r="I42" s="182">
        <f t="shared" ref="I42" si="19">G42+H42</f>
        <v>9605</v>
      </c>
      <c r="J42" s="184">
        <f t="shared" ref="J42" si="20">I42/$I$42</f>
        <v>1</v>
      </c>
      <c r="K42" s="182">
        <f t="shared" ref="K42:K43" si="21">E42+I42</f>
        <v>13910</v>
      </c>
    </row>
    <row r="43" spans="2:11" ht="24" x14ac:dyDescent="0.2">
      <c r="B43" s="194" t="s">
        <v>82</v>
      </c>
      <c r="C43" s="195">
        <f>+C42/$K$42</f>
        <v>0.24198418404025882</v>
      </c>
      <c r="D43" s="195">
        <f>+D42/$K$42</f>
        <v>6.7505391804457221E-2</v>
      </c>
      <c r="E43" s="196">
        <f>C43+D43</f>
        <v>0.30948957584471604</v>
      </c>
      <c r="F43" s="196"/>
      <c r="G43" s="195">
        <f>+G42/$K$42</f>
        <v>0.65823148813803023</v>
      </c>
      <c r="H43" s="195">
        <f>+H42/$K$42</f>
        <v>3.2278936017253776E-2</v>
      </c>
      <c r="I43" s="196">
        <f>G43+H43</f>
        <v>0.69051042415528396</v>
      </c>
      <c r="J43" s="196"/>
      <c r="K43" s="196">
        <f t="shared" si="21"/>
        <v>1</v>
      </c>
    </row>
    <row r="44" spans="2:11" x14ac:dyDescent="0.2">
      <c r="B44" s="187" t="s">
        <v>147</v>
      </c>
    </row>
    <row r="45" spans="2:11" x14ac:dyDescent="0.2">
      <c r="B45" s="187" t="s">
        <v>148</v>
      </c>
    </row>
  </sheetData>
  <mergeCells count="10">
    <mergeCell ref="B6:K6"/>
    <mergeCell ref="B5:K5"/>
    <mergeCell ref="B25:K25"/>
    <mergeCell ref="B26:K26"/>
    <mergeCell ref="B28:K28"/>
    <mergeCell ref="B29:B30"/>
    <mergeCell ref="C29:K29"/>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P127"/>
  <sheetViews>
    <sheetView showGridLines="0" zoomScaleNormal="100" workbookViewId="0"/>
  </sheetViews>
  <sheetFormatPr baseColWidth="10" defaultRowHeight="12" x14ac:dyDescent="0.2"/>
  <cols>
    <col min="1" max="1" width="6" style="188" customWidth="1"/>
    <col min="2" max="2" width="18.140625" style="188" customWidth="1"/>
    <col min="3" max="3" width="8.42578125" style="188" customWidth="1"/>
    <col min="4" max="4" width="7.42578125" style="188" bestFit="1" customWidth="1"/>
    <col min="5" max="6" width="7.42578125" style="188" customWidth="1"/>
    <col min="7" max="7" width="8" style="188" bestFit="1" customWidth="1"/>
    <col min="8" max="8" width="7.42578125" style="188" bestFit="1" customWidth="1"/>
    <col min="9" max="11" width="7.42578125" style="188" customWidth="1"/>
    <col min="12" max="12" width="7.85546875" style="188" customWidth="1"/>
    <col min="13" max="251" width="11.42578125" style="188"/>
    <col min="252" max="252" width="18.140625" style="188" customWidth="1"/>
    <col min="253" max="253" width="8" style="188" bestFit="1" customWidth="1"/>
    <col min="254" max="254" width="7.42578125" style="188" bestFit="1" customWidth="1"/>
    <col min="255" max="256" width="7.42578125" style="188" customWidth="1"/>
    <col min="257" max="257" width="8" style="188" bestFit="1" customWidth="1"/>
    <col min="258" max="258" width="7.42578125" style="188" bestFit="1" customWidth="1"/>
    <col min="259" max="261" width="7.42578125" style="188" customWidth="1"/>
    <col min="262" max="267" width="0" style="188" hidden="1" customWidth="1"/>
    <col min="268" max="268" width="7.85546875" style="188" customWidth="1"/>
    <col min="269" max="507" width="11.42578125" style="188"/>
    <col min="508" max="508" width="18.140625" style="188" customWidth="1"/>
    <col min="509" max="509" width="8" style="188" bestFit="1" customWidth="1"/>
    <col min="510" max="510" width="7.42578125" style="188" bestFit="1" customWidth="1"/>
    <col min="511" max="512" width="7.42578125" style="188" customWidth="1"/>
    <col min="513" max="513" width="8" style="188" bestFit="1" customWidth="1"/>
    <col min="514" max="514" width="7.42578125" style="188" bestFit="1" customWidth="1"/>
    <col min="515" max="517" width="7.42578125" style="188" customWidth="1"/>
    <col min="518" max="523" width="0" style="188" hidden="1" customWidth="1"/>
    <col min="524" max="524" width="7.85546875" style="188" customWidth="1"/>
    <col min="525" max="763" width="11.42578125" style="188"/>
    <col min="764" max="764" width="18.140625" style="188" customWidth="1"/>
    <col min="765" max="765" width="8" style="188" bestFit="1" customWidth="1"/>
    <col min="766" max="766" width="7.42578125" style="188" bestFit="1" customWidth="1"/>
    <col min="767" max="768" width="7.42578125" style="188" customWidth="1"/>
    <col min="769" max="769" width="8" style="188" bestFit="1" customWidth="1"/>
    <col min="770" max="770" width="7.42578125" style="188" bestFit="1" customWidth="1"/>
    <col min="771" max="773" width="7.42578125" style="188" customWidth="1"/>
    <col min="774" max="779" width="0" style="188" hidden="1" customWidth="1"/>
    <col min="780" max="780" width="7.85546875" style="188" customWidth="1"/>
    <col min="781" max="1019" width="11.42578125" style="188"/>
    <col min="1020" max="1020" width="18.140625" style="188" customWidth="1"/>
    <col min="1021" max="1021" width="8" style="188" bestFit="1" customWidth="1"/>
    <col min="1022" max="1022" width="7.42578125" style="188" bestFit="1" customWidth="1"/>
    <col min="1023" max="1024" width="7.42578125" style="188" customWidth="1"/>
    <col min="1025" max="1025" width="8" style="188" bestFit="1" customWidth="1"/>
    <col min="1026" max="1026" width="7.42578125" style="188" bestFit="1" customWidth="1"/>
    <col min="1027" max="1029" width="7.42578125" style="188" customWidth="1"/>
    <col min="1030" max="1035" width="0" style="188" hidden="1" customWidth="1"/>
    <col min="1036" max="1036" width="7.85546875" style="188" customWidth="1"/>
    <col min="1037" max="1275" width="11.42578125" style="188"/>
    <col min="1276" max="1276" width="18.140625" style="188" customWidth="1"/>
    <col min="1277" max="1277" width="8" style="188" bestFit="1" customWidth="1"/>
    <col min="1278" max="1278" width="7.42578125" style="188" bestFit="1" customWidth="1"/>
    <col min="1279" max="1280" width="7.42578125" style="188" customWidth="1"/>
    <col min="1281" max="1281" width="8" style="188" bestFit="1" customWidth="1"/>
    <col min="1282" max="1282" width="7.42578125" style="188" bestFit="1" customWidth="1"/>
    <col min="1283" max="1285" width="7.42578125" style="188" customWidth="1"/>
    <col min="1286" max="1291" width="0" style="188" hidden="1" customWidth="1"/>
    <col min="1292" max="1292" width="7.85546875" style="188" customWidth="1"/>
    <col min="1293" max="1531" width="11.42578125" style="188"/>
    <col min="1532" max="1532" width="18.140625" style="188" customWidth="1"/>
    <col min="1533" max="1533" width="8" style="188" bestFit="1" customWidth="1"/>
    <col min="1534" max="1534" width="7.42578125" style="188" bestFit="1" customWidth="1"/>
    <col min="1535" max="1536" width="7.42578125" style="188" customWidth="1"/>
    <col min="1537" max="1537" width="8" style="188" bestFit="1" customWidth="1"/>
    <col min="1538" max="1538" width="7.42578125" style="188" bestFit="1" customWidth="1"/>
    <col min="1539" max="1541" width="7.42578125" style="188" customWidth="1"/>
    <col min="1542" max="1547" width="0" style="188" hidden="1" customWidth="1"/>
    <col min="1548" max="1548" width="7.85546875" style="188" customWidth="1"/>
    <col min="1549" max="1787" width="11.42578125" style="188"/>
    <col min="1788" max="1788" width="18.140625" style="188" customWidth="1"/>
    <col min="1789" max="1789" width="8" style="188" bestFit="1" customWidth="1"/>
    <col min="1790" max="1790" width="7.42578125" style="188" bestFit="1" customWidth="1"/>
    <col min="1791" max="1792" width="7.42578125" style="188" customWidth="1"/>
    <col min="1793" max="1793" width="8" style="188" bestFit="1" customWidth="1"/>
    <col min="1794" max="1794" width="7.42578125" style="188" bestFit="1" customWidth="1"/>
    <col min="1795" max="1797" width="7.42578125" style="188" customWidth="1"/>
    <col min="1798" max="1803" width="0" style="188" hidden="1" customWidth="1"/>
    <col min="1804" max="1804" width="7.85546875" style="188" customWidth="1"/>
    <col min="1805" max="2043" width="11.42578125" style="188"/>
    <col min="2044" max="2044" width="18.140625" style="188" customWidth="1"/>
    <col min="2045" max="2045" width="8" style="188" bestFit="1" customWidth="1"/>
    <col min="2046" max="2046" width="7.42578125" style="188" bestFit="1" customWidth="1"/>
    <col min="2047" max="2048" width="7.42578125" style="188" customWidth="1"/>
    <col min="2049" max="2049" width="8" style="188" bestFit="1" customWidth="1"/>
    <col min="2050" max="2050" width="7.42578125" style="188" bestFit="1" customWidth="1"/>
    <col min="2051" max="2053" width="7.42578125" style="188" customWidth="1"/>
    <col min="2054" max="2059" width="0" style="188" hidden="1" customWidth="1"/>
    <col min="2060" max="2060" width="7.85546875" style="188" customWidth="1"/>
    <col min="2061" max="2299" width="11.42578125" style="188"/>
    <col min="2300" max="2300" width="18.140625" style="188" customWidth="1"/>
    <col min="2301" max="2301" width="8" style="188" bestFit="1" customWidth="1"/>
    <col min="2302" max="2302" width="7.42578125" style="188" bestFit="1" customWidth="1"/>
    <col min="2303" max="2304" width="7.42578125" style="188" customWidth="1"/>
    <col min="2305" max="2305" width="8" style="188" bestFit="1" customWidth="1"/>
    <col min="2306" max="2306" width="7.42578125" style="188" bestFit="1" customWidth="1"/>
    <col min="2307" max="2309" width="7.42578125" style="188" customWidth="1"/>
    <col min="2310" max="2315" width="0" style="188" hidden="1" customWidth="1"/>
    <col min="2316" max="2316" width="7.85546875" style="188" customWidth="1"/>
    <col min="2317" max="2555" width="11.42578125" style="188"/>
    <col min="2556" max="2556" width="18.140625" style="188" customWidth="1"/>
    <col min="2557" max="2557" width="8" style="188" bestFit="1" customWidth="1"/>
    <col min="2558" max="2558" width="7.42578125" style="188" bestFit="1" customWidth="1"/>
    <col min="2559" max="2560" width="7.42578125" style="188" customWidth="1"/>
    <col min="2561" max="2561" width="8" style="188" bestFit="1" customWidth="1"/>
    <col min="2562" max="2562" width="7.42578125" style="188" bestFit="1" customWidth="1"/>
    <col min="2563" max="2565" width="7.42578125" style="188" customWidth="1"/>
    <col min="2566" max="2571" width="0" style="188" hidden="1" customWidth="1"/>
    <col min="2572" max="2572" width="7.85546875" style="188" customWidth="1"/>
    <col min="2573" max="2811" width="11.42578125" style="188"/>
    <col min="2812" max="2812" width="18.140625" style="188" customWidth="1"/>
    <col min="2813" max="2813" width="8" style="188" bestFit="1" customWidth="1"/>
    <col min="2814" max="2814" width="7.42578125" style="188" bestFit="1" customWidth="1"/>
    <col min="2815" max="2816" width="7.42578125" style="188" customWidth="1"/>
    <col min="2817" max="2817" width="8" style="188" bestFit="1" customWidth="1"/>
    <col min="2818" max="2818" width="7.42578125" style="188" bestFit="1" customWidth="1"/>
    <col min="2819" max="2821" width="7.42578125" style="188" customWidth="1"/>
    <col min="2822" max="2827" width="0" style="188" hidden="1" customWidth="1"/>
    <col min="2828" max="2828" width="7.85546875" style="188" customWidth="1"/>
    <col min="2829" max="3067" width="11.42578125" style="188"/>
    <col min="3068" max="3068" width="18.140625" style="188" customWidth="1"/>
    <col min="3069" max="3069" width="8" style="188" bestFit="1" customWidth="1"/>
    <col min="3070" max="3070" width="7.42578125" style="188" bestFit="1" customWidth="1"/>
    <col min="3071" max="3072" width="7.42578125" style="188" customWidth="1"/>
    <col min="3073" max="3073" width="8" style="188" bestFit="1" customWidth="1"/>
    <col min="3074" max="3074" width="7.42578125" style="188" bestFit="1" customWidth="1"/>
    <col min="3075" max="3077" width="7.42578125" style="188" customWidth="1"/>
    <col min="3078" max="3083" width="0" style="188" hidden="1" customWidth="1"/>
    <col min="3084" max="3084" width="7.85546875" style="188" customWidth="1"/>
    <col min="3085" max="3323" width="11.42578125" style="188"/>
    <col min="3324" max="3324" width="18.140625" style="188" customWidth="1"/>
    <col min="3325" max="3325" width="8" style="188" bestFit="1" customWidth="1"/>
    <col min="3326" max="3326" width="7.42578125" style="188" bestFit="1" customWidth="1"/>
    <col min="3327" max="3328" width="7.42578125" style="188" customWidth="1"/>
    <col min="3329" max="3329" width="8" style="188" bestFit="1" customWidth="1"/>
    <col min="3330" max="3330" width="7.42578125" style="188" bestFit="1" customWidth="1"/>
    <col min="3331" max="3333" width="7.42578125" style="188" customWidth="1"/>
    <col min="3334" max="3339" width="0" style="188" hidden="1" customWidth="1"/>
    <col min="3340" max="3340" width="7.85546875" style="188" customWidth="1"/>
    <col min="3341" max="3579" width="11.42578125" style="188"/>
    <col min="3580" max="3580" width="18.140625" style="188" customWidth="1"/>
    <col min="3581" max="3581" width="8" style="188" bestFit="1" customWidth="1"/>
    <col min="3582" max="3582" width="7.42578125" style="188" bestFit="1" customWidth="1"/>
    <col min="3583" max="3584" width="7.42578125" style="188" customWidth="1"/>
    <col min="3585" max="3585" width="8" style="188" bestFit="1" customWidth="1"/>
    <col min="3586" max="3586" width="7.42578125" style="188" bestFit="1" customWidth="1"/>
    <col min="3587" max="3589" width="7.42578125" style="188" customWidth="1"/>
    <col min="3590" max="3595" width="0" style="188" hidden="1" customWidth="1"/>
    <col min="3596" max="3596" width="7.85546875" style="188" customWidth="1"/>
    <col min="3597" max="3835" width="11.42578125" style="188"/>
    <col min="3836" max="3836" width="18.140625" style="188" customWidth="1"/>
    <col min="3837" max="3837" width="8" style="188" bestFit="1" customWidth="1"/>
    <col min="3838" max="3838" width="7.42578125" style="188" bestFit="1" customWidth="1"/>
    <col min="3839" max="3840" width="7.42578125" style="188" customWidth="1"/>
    <col min="3841" max="3841" width="8" style="188" bestFit="1" customWidth="1"/>
    <col min="3842" max="3842" width="7.42578125" style="188" bestFit="1" customWidth="1"/>
    <col min="3843" max="3845" width="7.42578125" style="188" customWidth="1"/>
    <col min="3846" max="3851" width="0" style="188" hidden="1" customWidth="1"/>
    <col min="3852" max="3852" width="7.85546875" style="188" customWidth="1"/>
    <col min="3853" max="4091" width="11.42578125" style="188"/>
    <col min="4092" max="4092" width="18.140625" style="188" customWidth="1"/>
    <col min="4093" max="4093" width="8" style="188" bestFit="1" customWidth="1"/>
    <col min="4094" max="4094" width="7.42578125" style="188" bestFit="1" customWidth="1"/>
    <col min="4095" max="4096" width="7.42578125" style="188" customWidth="1"/>
    <col min="4097" max="4097" width="8" style="188" bestFit="1" customWidth="1"/>
    <col min="4098" max="4098" width="7.42578125" style="188" bestFit="1" customWidth="1"/>
    <col min="4099" max="4101" width="7.42578125" style="188" customWidth="1"/>
    <col min="4102" max="4107" width="0" style="188" hidden="1" customWidth="1"/>
    <col min="4108" max="4108" width="7.85546875" style="188" customWidth="1"/>
    <col min="4109" max="4347" width="11.42578125" style="188"/>
    <col min="4348" max="4348" width="18.140625" style="188" customWidth="1"/>
    <col min="4349" max="4349" width="8" style="188" bestFit="1" customWidth="1"/>
    <col min="4350" max="4350" width="7.42578125" style="188" bestFit="1" customWidth="1"/>
    <col min="4351" max="4352" width="7.42578125" style="188" customWidth="1"/>
    <col min="4353" max="4353" width="8" style="188" bestFit="1" customWidth="1"/>
    <col min="4354" max="4354" width="7.42578125" style="188" bestFit="1" customWidth="1"/>
    <col min="4355" max="4357" width="7.42578125" style="188" customWidth="1"/>
    <col min="4358" max="4363" width="0" style="188" hidden="1" customWidth="1"/>
    <col min="4364" max="4364" width="7.85546875" style="188" customWidth="1"/>
    <col min="4365" max="4603" width="11.42578125" style="188"/>
    <col min="4604" max="4604" width="18.140625" style="188" customWidth="1"/>
    <col min="4605" max="4605" width="8" style="188" bestFit="1" customWidth="1"/>
    <col min="4606" max="4606" width="7.42578125" style="188" bestFit="1" customWidth="1"/>
    <col min="4607" max="4608" width="7.42578125" style="188" customWidth="1"/>
    <col min="4609" max="4609" width="8" style="188" bestFit="1" customWidth="1"/>
    <col min="4610" max="4610" width="7.42578125" style="188" bestFit="1" customWidth="1"/>
    <col min="4611" max="4613" width="7.42578125" style="188" customWidth="1"/>
    <col min="4614" max="4619" width="0" style="188" hidden="1" customWidth="1"/>
    <col min="4620" max="4620" width="7.85546875" style="188" customWidth="1"/>
    <col min="4621" max="4859" width="11.42578125" style="188"/>
    <col min="4860" max="4860" width="18.140625" style="188" customWidth="1"/>
    <col min="4861" max="4861" width="8" style="188" bestFit="1" customWidth="1"/>
    <col min="4862" max="4862" width="7.42578125" style="188" bestFit="1" customWidth="1"/>
    <col min="4863" max="4864" width="7.42578125" style="188" customWidth="1"/>
    <col min="4865" max="4865" width="8" style="188" bestFit="1" customWidth="1"/>
    <col min="4866" max="4866" width="7.42578125" style="188" bestFit="1" customWidth="1"/>
    <col min="4867" max="4869" width="7.42578125" style="188" customWidth="1"/>
    <col min="4870" max="4875" width="0" style="188" hidden="1" customWidth="1"/>
    <col min="4876" max="4876" width="7.85546875" style="188" customWidth="1"/>
    <col min="4877" max="5115" width="11.42578125" style="188"/>
    <col min="5116" max="5116" width="18.140625" style="188" customWidth="1"/>
    <col min="5117" max="5117" width="8" style="188" bestFit="1" customWidth="1"/>
    <col min="5118" max="5118" width="7.42578125" style="188" bestFit="1" customWidth="1"/>
    <col min="5119" max="5120" width="7.42578125" style="188" customWidth="1"/>
    <col min="5121" max="5121" width="8" style="188" bestFit="1" customWidth="1"/>
    <col min="5122" max="5122" width="7.42578125" style="188" bestFit="1" customWidth="1"/>
    <col min="5123" max="5125" width="7.42578125" style="188" customWidth="1"/>
    <col min="5126" max="5131" width="0" style="188" hidden="1" customWidth="1"/>
    <col min="5132" max="5132" width="7.85546875" style="188" customWidth="1"/>
    <col min="5133" max="5371" width="11.42578125" style="188"/>
    <col min="5372" max="5372" width="18.140625" style="188" customWidth="1"/>
    <col min="5373" max="5373" width="8" style="188" bestFit="1" customWidth="1"/>
    <col min="5374" max="5374" width="7.42578125" style="188" bestFit="1" customWidth="1"/>
    <col min="5375" max="5376" width="7.42578125" style="188" customWidth="1"/>
    <col min="5377" max="5377" width="8" style="188" bestFit="1" customWidth="1"/>
    <col min="5378" max="5378" width="7.42578125" style="188" bestFit="1" customWidth="1"/>
    <col min="5379" max="5381" width="7.42578125" style="188" customWidth="1"/>
    <col min="5382" max="5387" width="0" style="188" hidden="1" customWidth="1"/>
    <col min="5388" max="5388" width="7.85546875" style="188" customWidth="1"/>
    <col min="5389" max="5627" width="11.42578125" style="188"/>
    <col min="5628" max="5628" width="18.140625" style="188" customWidth="1"/>
    <col min="5629" max="5629" width="8" style="188" bestFit="1" customWidth="1"/>
    <col min="5630" max="5630" width="7.42578125" style="188" bestFit="1" customWidth="1"/>
    <col min="5631" max="5632" width="7.42578125" style="188" customWidth="1"/>
    <col min="5633" max="5633" width="8" style="188" bestFit="1" customWidth="1"/>
    <col min="5634" max="5634" width="7.42578125" style="188" bestFit="1" customWidth="1"/>
    <col min="5635" max="5637" width="7.42578125" style="188" customWidth="1"/>
    <col min="5638" max="5643" width="0" style="188" hidden="1" customWidth="1"/>
    <col min="5644" max="5644" width="7.85546875" style="188" customWidth="1"/>
    <col min="5645" max="5883" width="11.42578125" style="188"/>
    <col min="5884" max="5884" width="18.140625" style="188" customWidth="1"/>
    <col min="5885" max="5885" width="8" style="188" bestFit="1" customWidth="1"/>
    <col min="5886" max="5886" width="7.42578125" style="188" bestFit="1" customWidth="1"/>
    <col min="5887" max="5888" width="7.42578125" style="188" customWidth="1"/>
    <col min="5889" max="5889" width="8" style="188" bestFit="1" customWidth="1"/>
    <col min="5890" max="5890" width="7.42578125" style="188" bestFit="1" customWidth="1"/>
    <col min="5891" max="5893" width="7.42578125" style="188" customWidth="1"/>
    <col min="5894" max="5899" width="0" style="188" hidden="1" customWidth="1"/>
    <col min="5900" max="5900" width="7.85546875" style="188" customWidth="1"/>
    <col min="5901" max="6139" width="11.42578125" style="188"/>
    <col min="6140" max="6140" width="18.140625" style="188" customWidth="1"/>
    <col min="6141" max="6141" width="8" style="188" bestFit="1" customWidth="1"/>
    <col min="6142" max="6142" width="7.42578125" style="188" bestFit="1" customWidth="1"/>
    <col min="6143" max="6144" width="7.42578125" style="188" customWidth="1"/>
    <col min="6145" max="6145" width="8" style="188" bestFit="1" customWidth="1"/>
    <col min="6146" max="6146" width="7.42578125" style="188" bestFit="1" customWidth="1"/>
    <col min="6147" max="6149" width="7.42578125" style="188" customWidth="1"/>
    <col min="6150" max="6155" width="0" style="188" hidden="1" customWidth="1"/>
    <col min="6156" max="6156" width="7.85546875" style="188" customWidth="1"/>
    <col min="6157" max="6395" width="11.42578125" style="188"/>
    <col min="6396" max="6396" width="18.140625" style="188" customWidth="1"/>
    <col min="6397" max="6397" width="8" style="188" bestFit="1" customWidth="1"/>
    <col min="6398" max="6398" width="7.42578125" style="188" bestFit="1" customWidth="1"/>
    <col min="6399" max="6400" width="7.42578125" style="188" customWidth="1"/>
    <col min="6401" max="6401" width="8" style="188" bestFit="1" customWidth="1"/>
    <col min="6402" max="6402" width="7.42578125" style="188" bestFit="1" customWidth="1"/>
    <col min="6403" max="6405" width="7.42578125" style="188" customWidth="1"/>
    <col min="6406" max="6411" width="0" style="188" hidden="1" customWidth="1"/>
    <col min="6412" max="6412" width="7.85546875" style="188" customWidth="1"/>
    <col min="6413" max="6651" width="11.42578125" style="188"/>
    <col min="6652" max="6652" width="18.140625" style="188" customWidth="1"/>
    <col min="6653" max="6653" width="8" style="188" bestFit="1" customWidth="1"/>
    <col min="6654" max="6654" width="7.42578125" style="188" bestFit="1" customWidth="1"/>
    <col min="6655" max="6656" width="7.42578125" style="188" customWidth="1"/>
    <col min="6657" max="6657" width="8" style="188" bestFit="1" customWidth="1"/>
    <col min="6658" max="6658" width="7.42578125" style="188" bestFit="1" customWidth="1"/>
    <col min="6659" max="6661" width="7.42578125" style="188" customWidth="1"/>
    <col min="6662" max="6667" width="0" style="188" hidden="1" customWidth="1"/>
    <col min="6668" max="6668" width="7.85546875" style="188" customWidth="1"/>
    <col min="6669" max="6907" width="11.42578125" style="188"/>
    <col min="6908" max="6908" width="18.140625" style="188" customWidth="1"/>
    <col min="6909" max="6909" width="8" style="188" bestFit="1" customWidth="1"/>
    <col min="6910" max="6910" width="7.42578125" style="188" bestFit="1" customWidth="1"/>
    <col min="6911" max="6912" width="7.42578125" style="188" customWidth="1"/>
    <col min="6913" max="6913" width="8" style="188" bestFit="1" customWidth="1"/>
    <col min="6914" max="6914" width="7.42578125" style="188" bestFit="1" customWidth="1"/>
    <col min="6915" max="6917" width="7.42578125" style="188" customWidth="1"/>
    <col min="6918" max="6923" width="0" style="188" hidden="1" customWidth="1"/>
    <col min="6924" max="6924" width="7.85546875" style="188" customWidth="1"/>
    <col min="6925" max="7163" width="11.42578125" style="188"/>
    <col min="7164" max="7164" width="18.140625" style="188" customWidth="1"/>
    <col min="7165" max="7165" width="8" style="188" bestFit="1" customWidth="1"/>
    <col min="7166" max="7166" width="7.42578125" style="188" bestFit="1" customWidth="1"/>
    <col min="7167" max="7168" width="7.42578125" style="188" customWidth="1"/>
    <col min="7169" max="7169" width="8" style="188" bestFit="1" customWidth="1"/>
    <col min="7170" max="7170" width="7.42578125" style="188" bestFit="1" customWidth="1"/>
    <col min="7171" max="7173" width="7.42578125" style="188" customWidth="1"/>
    <col min="7174" max="7179" width="0" style="188" hidden="1" customWidth="1"/>
    <col min="7180" max="7180" width="7.85546875" style="188" customWidth="1"/>
    <col min="7181" max="7419" width="11.42578125" style="188"/>
    <col min="7420" max="7420" width="18.140625" style="188" customWidth="1"/>
    <col min="7421" max="7421" width="8" style="188" bestFit="1" customWidth="1"/>
    <col min="7422" max="7422" width="7.42578125" style="188" bestFit="1" customWidth="1"/>
    <col min="7423" max="7424" width="7.42578125" style="188" customWidth="1"/>
    <col min="7425" max="7425" width="8" style="188" bestFit="1" customWidth="1"/>
    <col min="7426" max="7426" width="7.42578125" style="188" bestFit="1" customWidth="1"/>
    <col min="7427" max="7429" width="7.42578125" style="188" customWidth="1"/>
    <col min="7430" max="7435" width="0" style="188" hidden="1" customWidth="1"/>
    <col min="7436" max="7436" width="7.85546875" style="188" customWidth="1"/>
    <col min="7437" max="7675" width="11.42578125" style="188"/>
    <col min="7676" max="7676" width="18.140625" style="188" customWidth="1"/>
    <col min="7677" max="7677" width="8" style="188" bestFit="1" customWidth="1"/>
    <col min="7678" max="7678" width="7.42578125" style="188" bestFit="1" customWidth="1"/>
    <col min="7679" max="7680" width="7.42578125" style="188" customWidth="1"/>
    <col min="7681" max="7681" width="8" style="188" bestFit="1" customWidth="1"/>
    <col min="7682" max="7682" width="7.42578125" style="188" bestFit="1" customWidth="1"/>
    <col min="7683" max="7685" width="7.42578125" style="188" customWidth="1"/>
    <col min="7686" max="7691" width="0" style="188" hidden="1" customWidth="1"/>
    <col min="7692" max="7692" width="7.85546875" style="188" customWidth="1"/>
    <col min="7693" max="7931" width="11.42578125" style="188"/>
    <col min="7932" max="7932" width="18.140625" style="188" customWidth="1"/>
    <col min="7933" max="7933" width="8" style="188" bestFit="1" customWidth="1"/>
    <col min="7934" max="7934" width="7.42578125" style="188" bestFit="1" customWidth="1"/>
    <col min="7935" max="7936" width="7.42578125" style="188" customWidth="1"/>
    <col min="7937" max="7937" width="8" style="188" bestFit="1" customWidth="1"/>
    <col min="7938" max="7938" width="7.42578125" style="188" bestFit="1" customWidth="1"/>
    <col min="7939" max="7941" width="7.42578125" style="188" customWidth="1"/>
    <col min="7942" max="7947" width="0" style="188" hidden="1" customWidth="1"/>
    <col min="7948" max="7948" width="7.85546875" style="188" customWidth="1"/>
    <col min="7949" max="8187" width="11.42578125" style="188"/>
    <col min="8188" max="8188" width="18.140625" style="188" customWidth="1"/>
    <col min="8189" max="8189" width="8" style="188" bestFit="1" customWidth="1"/>
    <col min="8190" max="8190" width="7.42578125" style="188" bestFit="1" customWidth="1"/>
    <col min="8191" max="8192" width="7.42578125" style="188" customWidth="1"/>
    <col min="8193" max="8193" width="8" style="188" bestFit="1" customWidth="1"/>
    <col min="8194" max="8194" width="7.42578125" style="188" bestFit="1" customWidth="1"/>
    <col min="8195" max="8197" width="7.42578125" style="188" customWidth="1"/>
    <col min="8198" max="8203" width="0" style="188" hidden="1" customWidth="1"/>
    <col min="8204" max="8204" width="7.85546875" style="188" customWidth="1"/>
    <col min="8205" max="8443" width="11.42578125" style="188"/>
    <col min="8444" max="8444" width="18.140625" style="188" customWidth="1"/>
    <col min="8445" max="8445" width="8" style="188" bestFit="1" customWidth="1"/>
    <col min="8446" max="8446" width="7.42578125" style="188" bestFit="1" customWidth="1"/>
    <col min="8447" max="8448" width="7.42578125" style="188" customWidth="1"/>
    <col min="8449" max="8449" width="8" style="188" bestFit="1" customWidth="1"/>
    <col min="8450" max="8450" width="7.42578125" style="188" bestFit="1" customWidth="1"/>
    <col min="8451" max="8453" width="7.42578125" style="188" customWidth="1"/>
    <col min="8454" max="8459" width="0" style="188" hidden="1" customWidth="1"/>
    <col min="8460" max="8460" width="7.85546875" style="188" customWidth="1"/>
    <col min="8461" max="8699" width="11.42578125" style="188"/>
    <col min="8700" max="8700" width="18.140625" style="188" customWidth="1"/>
    <col min="8701" max="8701" width="8" style="188" bestFit="1" customWidth="1"/>
    <col min="8702" max="8702" width="7.42578125" style="188" bestFit="1" customWidth="1"/>
    <col min="8703" max="8704" width="7.42578125" style="188" customWidth="1"/>
    <col min="8705" max="8705" width="8" style="188" bestFit="1" customWidth="1"/>
    <col min="8706" max="8706" width="7.42578125" style="188" bestFit="1" customWidth="1"/>
    <col min="8707" max="8709" width="7.42578125" style="188" customWidth="1"/>
    <col min="8710" max="8715" width="0" style="188" hidden="1" customWidth="1"/>
    <col min="8716" max="8716" width="7.85546875" style="188" customWidth="1"/>
    <col min="8717" max="8955" width="11.42578125" style="188"/>
    <col min="8956" max="8956" width="18.140625" style="188" customWidth="1"/>
    <col min="8957" max="8957" width="8" style="188" bestFit="1" customWidth="1"/>
    <col min="8958" max="8958" width="7.42578125" style="188" bestFit="1" customWidth="1"/>
    <col min="8959" max="8960" width="7.42578125" style="188" customWidth="1"/>
    <col min="8961" max="8961" width="8" style="188" bestFit="1" customWidth="1"/>
    <col min="8962" max="8962" width="7.42578125" style="188" bestFit="1" customWidth="1"/>
    <col min="8963" max="8965" width="7.42578125" style="188" customWidth="1"/>
    <col min="8966" max="8971" width="0" style="188" hidden="1" customWidth="1"/>
    <col min="8972" max="8972" width="7.85546875" style="188" customWidth="1"/>
    <col min="8973" max="9211" width="11.42578125" style="188"/>
    <col min="9212" max="9212" width="18.140625" style="188" customWidth="1"/>
    <col min="9213" max="9213" width="8" style="188" bestFit="1" customWidth="1"/>
    <col min="9214" max="9214" width="7.42578125" style="188" bestFit="1" customWidth="1"/>
    <col min="9215" max="9216" width="7.42578125" style="188" customWidth="1"/>
    <col min="9217" max="9217" width="8" style="188" bestFit="1" customWidth="1"/>
    <col min="9218" max="9218" width="7.42578125" style="188" bestFit="1" customWidth="1"/>
    <col min="9219" max="9221" width="7.42578125" style="188" customWidth="1"/>
    <col min="9222" max="9227" width="0" style="188" hidden="1" customWidth="1"/>
    <col min="9228" max="9228" width="7.85546875" style="188" customWidth="1"/>
    <col min="9229" max="9467" width="11.42578125" style="188"/>
    <col min="9468" max="9468" width="18.140625" style="188" customWidth="1"/>
    <col min="9469" max="9469" width="8" style="188" bestFit="1" customWidth="1"/>
    <col min="9470" max="9470" width="7.42578125" style="188" bestFit="1" customWidth="1"/>
    <col min="9471" max="9472" width="7.42578125" style="188" customWidth="1"/>
    <col min="9473" max="9473" width="8" style="188" bestFit="1" customWidth="1"/>
    <col min="9474" max="9474" width="7.42578125" style="188" bestFit="1" customWidth="1"/>
    <col min="9475" max="9477" width="7.42578125" style="188" customWidth="1"/>
    <col min="9478" max="9483" width="0" style="188" hidden="1" customWidth="1"/>
    <col min="9484" max="9484" width="7.85546875" style="188" customWidth="1"/>
    <col min="9485" max="9723" width="11.42578125" style="188"/>
    <col min="9724" max="9724" width="18.140625" style="188" customWidth="1"/>
    <col min="9725" max="9725" width="8" style="188" bestFit="1" customWidth="1"/>
    <col min="9726" max="9726" width="7.42578125" style="188" bestFit="1" customWidth="1"/>
    <col min="9727" max="9728" width="7.42578125" style="188" customWidth="1"/>
    <col min="9729" max="9729" width="8" style="188" bestFit="1" customWidth="1"/>
    <col min="9730" max="9730" width="7.42578125" style="188" bestFit="1" customWidth="1"/>
    <col min="9731" max="9733" width="7.42578125" style="188" customWidth="1"/>
    <col min="9734" max="9739" width="0" style="188" hidden="1" customWidth="1"/>
    <col min="9740" max="9740" width="7.85546875" style="188" customWidth="1"/>
    <col min="9741" max="9979" width="11.42578125" style="188"/>
    <col min="9980" max="9980" width="18.140625" style="188" customWidth="1"/>
    <col min="9981" max="9981" width="8" style="188" bestFit="1" customWidth="1"/>
    <col min="9982" max="9982" width="7.42578125" style="188" bestFit="1" customWidth="1"/>
    <col min="9983" max="9984" width="7.42578125" style="188" customWidth="1"/>
    <col min="9985" max="9985" width="8" style="188" bestFit="1" customWidth="1"/>
    <col min="9986" max="9986" width="7.42578125" style="188" bestFit="1" customWidth="1"/>
    <col min="9987" max="9989" width="7.42578125" style="188" customWidth="1"/>
    <col min="9990" max="9995" width="0" style="188" hidden="1" customWidth="1"/>
    <col min="9996" max="9996" width="7.85546875" style="188" customWidth="1"/>
    <col min="9997" max="10235" width="11.42578125" style="188"/>
    <col min="10236" max="10236" width="18.140625" style="188" customWidth="1"/>
    <col min="10237" max="10237" width="8" style="188" bestFit="1" customWidth="1"/>
    <col min="10238" max="10238" width="7.42578125" style="188" bestFit="1" customWidth="1"/>
    <col min="10239" max="10240" width="7.42578125" style="188" customWidth="1"/>
    <col min="10241" max="10241" width="8" style="188" bestFit="1" customWidth="1"/>
    <col min="10242" max="10242" width="7.42578125" style="188" bestFit="1" customWidth="1"/>
    <col min="10243" max="10245" width="7.42578125" style="188" customWidth="1"/>
    <col min="10246" max="10251" width="0" style="188" hidden="1" customWidth="1"/>
    <col min="10252" max="10252" width="7.85546875" style="188" customWidth="1"/>
    <col min="10253" max="10491" width="11.42578125" style="188"/>
    <col min="10492" max="10492" width="18.140625" style="188" customWidth="1"/>
    <col min="10493" max="10493" width="8" style="188" bestFit="1" customWidth="1"/>
    <col min="10494" max="10494" width="7.42578125" style="188" bestFit="1" customWidth="1"/>
    <col min="10495" max="10496" width="7.42578125" style="188" customWidth="1"/>
    <col min="10497" max="10497" width="8" style="188" bestFit="1" customWidth="1"/>
    <col min="10498" max="10498" width="7.42578125" style="188" bestFit="1" customWidth="1"/>
    <col min="10499" max="10501" width="7.42578125" style="188" customWidth="1"/>
    <col min="10502" max="10507" width="0" style="188" hidden="1" customWidth="1"/>
    <col min="10508" max="10508" width="7.85546875" style="188" customWidth="1"/>
    <col min="10509" max="10747" width="11.42578125" style="188"/>
    <col min="10748" max="10748" width="18.140625" style="188" customWidth="1"/>
    <col min="10749" max="10749" width="8" style="188" bestFit="1" customWidth="1"/>
    <col min="10750" max="10750" width="7.42578125" style="188" bestFit="1" customWidth="1"/>
    <col min="10751" max="10752" width="7.42578125" style="188" customWidth="1"/>
    <col min="10753" max="10753" width="8" style="188" bestFit="1" customWidth="1"/>
    <col min="10754" max="10754" width="7.42578125" style="188" bestFit="1" customWidth="1"/>
    <col min="10755" max="10757" width="7.42578125" style="188" customWidth="1"/>
    <col min="10758" max="10763" width="0" style="188" hidden="1" customWidth="1"/>
    <col min="10764" max="10764" width="7.85546875" style="188" customWidth="1"/>
    <col min="10765" max="11003" width="11.42578125" style="188"/>
    <col min="11004" max="11004" width="18.140625" style="188" customWidth="1"/>
    <col min="11005" max="11005" width="8" style="188" bestFit="1" customWidth="1"/>
    <col min="11006" max="11006" width="7.42578125" style="188" bestFit="1" customWidth="1"/>
    <col min="11007" max="11008" width="7.42578125" style="188" customWidth="1"/>
    <col min="11009" max="11009" width="8" style="188" bestFit="1" customWidth="1"/>
    <col min="11010" max="11010" width="7.42578125" style="188" bestFit="1" customWidth="1"/>
    <col min="11011" max="11013" width="7.42578125" style="188" customWidth="1"/>
    <col min="11014" max="11019" width="0" style="188" hidden="1" customWidth="1"/>
    <col min="11020" max="11020" width="7.85546875" style="188" customWidth="1"/>
    <col min="11021" max="11259" width="11.42578125" style="188"/>
    <col min="11260" max="11260" width="18.140625" style="188" customWidth="1"/>
    <col min="11261" max="11261" width="8" style="188" bestFit="1" customWidth="1"/>
    <col min="11262" max="11262" width="7.42578125" style="188" bestFit="1" customWidth="1"/>
    <col min="11263" max="11264" width="7.42578125" style="188" customWidth="1"/>
    <col min="11265" max="11265" width="8" style="188" bestFit="1" customWidth="1"/>
    <col min="11266" max="11266" width="7.42578125" style="188" bestFit="1" customWidth="1"/>
    <col min="11267" max="11269" width="7.42578125" style="188" customWidth="1"/>
    <col min="11270" max="11275" width="0" style="188" hidden="1" customWidth="1"/>
    <col min="11276" max="11276" width="7.85546875" style="188" customWidth="1"/>
    <col min="11277" max="11515" width="11.42578125" style="188"/>
    <col min="11516" max="11516" width="18.140625" style="188" customWidth="1"/>
    <col min="11517" max="11517" width="8" style="188" bestFit="1" customWidth="1"/>
    <col min="11518" max="11518" width="7.42578125" style="188" bestFit="1" customWidth="1"/>
    <col min="11519" max="11520" width="7.42578125" style="188" customWidth="1"/>
    <col min="11521" max="11521" width="8" style="188" bestFit="1" customWidth="1"/>
    <col min="11522" max="11522" width="7.42578125" style="188" bestFit="1" customWidth="1"/>
    <col min="11523" max="11525" width="7.42578125" style="188" customWidth="1"/>
    <col min="11526" max="11531" width="0" style="188" hidden="1" customWidth="1"/>
    <col min="11532" max="11532" width="7.85546875" style="188" customWidth="1"/>
    <col min="11533" max="11771" width="11.42578125" style="188"/>
    <col min="11772" max="11772" width="18.140625" style="188" customWidth="1"/>
    <col min="11773" max="11773" width="8" style="188" bestFit="1" customWidth="1"/>
    <col min="11774" max="11774" width="7.42578125" style="188" bestFit="1" customWidth="1"/>
    <col min="11775" max="11776" width="7.42578125" style="188" customWidth="1"/>
    <col min="11777" max="11777" width="8" style="188" bestFit="1" customWidth="1"/>
    <col min="11778" max="11778" width="7.42578125" style="188" bestFit="1" customWidth="1"/>
    <col min="11779" max="11781" width="7.42578125" style="188" customWidth="1"/>
    <col min="11782" max="11787" width="0" style="188" hidden="1" customWidth="1"/>
    <col min="11788" max="11788" width="7.85546875" style="188" customWidth="1"/>
    <col min="11789" max="12027" width="11.42578125" style="188"/>
    <col min="12028" max="12028" width="18.140625" style="188" customWidth="1"/>
    <col min="12029" max="12029" width="8" style="188" bestFit="1" customWidth="1"/>
    <col min="12030" max="12030" width="7.42578125" style="188" bestFit="1" customWidth="1"/>
    <col min="12031" max="12032" width="7.42578125" style="188" customWidth="1"/>
    <col min="12033" max="12033" width="8" style="188" bestFit="1" customWidth="1"/>
    <col min="12034" max="12034" width="7.42578125" style="188" bestFit="1" customWidth="1"/>
    <col min="12035" max="12037" width="7.42578125" style="188" customWidth="1"/>
    <col min="12038" max="12043" width="0" style="188" hidden="1" customWidth="1"/>
    <col min="12044" max="12044" width="7.85546875" style="188" customWidth="1"/>
    <col min="12045" max="12283" width="11.42578125" style="188"/>
    <col min="12284" max="12284" width="18.140625" style="188" customWidth="1"/>
    <col min="12285" max="12285" width="8" style="188" bestFit="1" customWidth="1"/>
    <col min="12286" max="12286" width="7.42578125" style="188" bestFit="1" customWidth="1"/>
    <col min="12287" max="12288" width="7.42578125" style="188" customWidth="1"/>
    <col min="12289" max="12289" width="8" style="188" bestFit="1" customWidth="1"/>
    <col min="12290" max="12290" width="7.42578125" style="188" bestFit="1" customWidth="1"/>
    <col min="12291" max="12293" width="7.42578125" style="188" customWidth="1"/>
    <col min="12294" max="12299" width="0" style="188" hidden="1" customWidth="1"/>
    <col min="12300" max="12300" width="7.85546875" style="188" customWidth="1"/>
    <col min="12301" max="12539" width="11.42578125" style="188"/>
    <col min="12540" max="12540" width="18.140625" style="188" customWidth="1"/>
    <col min="12541" max="12541" width="8" style="188" bestFit="1" customWidth="1"/>
    <col min="12542" max="12542" width="7.42578125" style="188" bestFit="1" customWidth="1"/>
    <col min="12543" max="12544" width="7.42578125" style="188" customWidth="1"/>
    <col min="12545" max="12545" width="8" style="188" bestFit="1" customWidth="1"/>
    <col min="12546" max="12546" width="7.42578125" style="188" bestFit="1" customWidth="1"/>
    <col min="12547" max="12549" width="7.42578125" style="188" customWidth="1"/>
    <col min="12550" max="12555" width="0" style="188" hidden="1" customWidth="1"/>
    <col min="12556" max="12556" width="7.85546875" style="188" customWidth="1"/>
    <col min="12557" max="12795" width="11.42578125" style="188"/>
    <col min="12796" max="12796" width="18.140625" style="188" customWidth="1"/>
    <col min="12797" max="12797" width="8" style="188" bestFit="1" customWidth="1"/>
    <col min="12798" max="12798" width="7.42578125" style="188" bestFit="1" customWidth="1"/>
    <col min="12799" max="12800" width="7.42578125" style="188" customWidth="1"/>
    <col min="12801" max="12801" width="8" style="188" bestFit="1" customWidth="1"/>
    <col min="12802" max="12802" width="7.42578125" style="188" bestFit="1" customWidth="1"/>
    <col min="12803" max="12805" width="7.42578125" style="188" customWidth="1"/>
    <col min="12806" max="12811" width="0" style="188" hidden="1" customWidth="1"/>
    <col min="12812" max="12812" width="7.85546875" style="188" customWidth="1"/>
    <col min="12813" max="13051" width="11.42578125" style="188"/>
    <col min="13052" max="13052" width="18.140625" style="188" customWidth="1"/>
    <col min="13053" max="13053" width="8" style="188" bestFit="1" customWidth="1"/>
    <col min="13054" max="13054" width="7.42578125" style="188" bestFit="1" customWidth="1"/>
    <col min="13055" max="13056" width="7.42578125" style="188" customWidth="1"/>
    <col min="13057" max="13057" width="8" style="188" bestFit="1" customWidth="1"/>
    <col min="13058" max="13058" width="7.42578125" style="188" bestFit="1" customWidth="1"/>
    <col min="13059" max="13061" width="7.42578125" style="188" customWidth="1"/>
    <col min="13062" max="13067" width="0" style="188" hidden="1" customWidth="1"/>
    <col min="13068" max="13068" width="7.85546875" style="188" customWidth="1"/>
    <col min="13069" max="13307" width="11.42578125" style="188"/>
    <col min="13308" max="13308" width="18.140625" style="188" customWidth="1"/>
    <col min="13309" max="13309" width="8" style="188" bestFit="1" customWidth="1"/>
    <col min="13310" max="13310" width="7.42578125" style="188" bestFit="1" customWidth="1"/>
    <col min="13311" max="13312" width="7.42578125" style="188" customWidth="1"/>
    <col min="13313" max="13313" width="8" style="188" bestFit="1" customWidth="1"/>
    <col min="13314" max="13314" width="7.42578125" style="188" bestFit="1" customWidth="1"/>
    <col min="13315" max="13317" width="7.42578125" style="188" customWidth="1"/>
    <col min="13318" max="13323" width="0" style="188" hidden="1" customWidth="1"/>
    <col min="13324" max="13324" width="7.85546875" style="188" customWidth="1"/>
    <col min="13325" max="13563" width="11.42578125" style="188"/>
    <col min="13564" max="13564" width="18.140625" style="188" customWidth="1"/>
    <col min="13565" max="13565" width="8" style="188" bestFit="1" customWidth="1"/>
    <col min="13566" max="13566" width="7.42578125" style="188" bestFit="1" customWidth="1"/>
    <col min="13567" max="13568" width="7.42578125" style="188" customWidth="1"/>
    <col min="13569" max="13569" width="8" style="188" bestFit="1" customWidth="1"/>
    <col min="13570" max="13570" width="7.42578125" style="188" bestFit="1" customWidth="1"/>
    <col min="13571" max="13573" width="7.42578125" style="188" customWidth="1"/>
    <col min="13574" max="13579" width="0" style="188" hidden="1" customWidth="1"/>
    <col min="13580" max="13580" width="7.85546875" style="188" customWidth="1"/>
    <col min="13581" max="13819" width="11.42578125" style="188"/>
    <col min="13820" max="13820" width="18.140625" style="188" customWidth="1"/>
    <col min="13821" max="13821" width="8" style="188" bestFit="1" customWidth="1"/>
    <col min="13822" max="13822" width="7.42578125" style="188" bestFit="1" customWidth="1"/>
    <col min="13823" max="13824" width="7.42578125" style="188" customWidth="1"/>
    <col min="13825" max="13825" width="8" style="188" bestFit="1" customWidth="1"/>
    <col min="13826" max="13826" width="7.42578125" style="188" bestFit="1" customWidth="1"/>
    <col min="13827" max="13829" width="7.42578125" style="188" customWidth="1"/>
    <col min="13830" max="13835" width="0" style="188" hidden="1" customWidth="1"/>
    <col min="13836" max="13836" width="7.85546875" style="188" customWidth="1"/>
    <col min="13837" max="14075" width="11.42578125" style="188"/>
    <col min="14076" max="14076" width="18.140625" style="188" customWidth="1"/>
    <col min="14077" max="14077" width="8" style="188" bestFit="1" customWidth="1"/>
    <col min="14078" max="14078" width="7.42578125" style="188" bestFit="1" customWidth="1"/>
    <col min="14079" max="14080" width="7.42578125" style="188" customWidth="1"/>
    <col min="14081" max="14081" width="8" style="188" bestFit="1" customWidth="1"/>
    <col min="14082" max="14082" width="7.42578125" style="188" bestFit="1" customWidth="1"/>
    <col min="14083" max="14085" width="7.42578125" style="188" customWidth="1"/>
    <col min="14086" max="14091" width="0" style="188" hidden="1" customWidth="1"/>
    <col min="14092" max="14092" width="7.85546875" style="188" customWidth="1"/>
    <col min="14093" max="14331" width="11.42578125" style="188"/>
    <col min="14332" max="14332" width="18.140625" style="188" customWidth="1"/>
    <col min="14333" max="14333" width="8" style="188" bestFit="1" customWidth="1"/>
    <col min="14334" max="14334" width="7.42578125" style="188" bestFit="1" customWidth="1"/>
    <col min="14335" max="14336" width="7.42578125" style="188" customWidth="1"/>
    <col min="14337" max="14337" width="8" style="188" bestFit="1" customWidth="1"/>
    <col min="14338" max="14338" width="7.42578125" style="188" bestFit="1" customWidth="1"/>
    <col min="14339" max="14341" width="7.42578125" style="188" customWidth="1"/>
    <col min="14342" max="14347" width="0" style="188" hidden="1" customWidth="1"/>
    <col min="14348" max="14348" width="7.85546875" style="188" customWidth="1"/>
    <col min="14349" max="14587" width="11.42578125" style="188"/>
    <col min="14588" max="14588" width="18.140625" style="188" customWidth="1"/>
    <col min="14589" max="14589" width="8" style="188" bestFit="1" customWidth="1"/>
    <col min="14590" max="14590" width="7.42578125" style="188" bestFit="1" customWidth="1"/>
    <col min="14591" max="14592" width="7.42578125" style="188" customWidth="1"/>
    <col min="14593" max="14593" width="8" style="188" bestFit="1" customWidth="1"/>
    <col min="14594" max="14594" width="7.42578125" style="188" bestFit="1" customWidth="1"/>
    <col min="14595" max="14597" width="7.42578125" style="188" customWidth="1"/>
    <col min="14598" max="14603" width="0" style="188" hidden="1" customWidth="1"/>
    <col min="14604" max="14604" width="7.85546875" style="188" customWidth="1"/>
    <col min="14605" max="14843" width="11.42578125" style="188"/>
    <col min="14844" max="14844" width="18.140625" style="188" customWidth="1"/>
    <col min="14845" max="14845" width="8" style="188" bestFit="1" customWidth="1"/>
    <col min="14846" max="14846" width="7.42578125" style="188" bestFit="1" customWidth="1"/>
    <col min="14847" max="14848" width="7.42578125" style="188" customWidth="1"/>
    <col min="14849" max="14849" width="8" style="188" bestFit="1" customWidth="1"/>
    <col min="14850" max="14850" width="7.42578125" style="188" bestFit="1" customWidth="1"/>
    <col min="14851" max="14853" width="7.42578125" style="188" customWidth="1"/>
    <col min="14854" max="14859" width="0" style="188" hidden="1" customWidth="1"/>
    <col min="14860" max="14860" width="7.85546875" style="188" customWidth="1"/>
    <col min="14861" max="15099" width="11.42578125" style="188"/>
    <col min="15100" max="15100" width="18.140625" style="188" customWidth="1"/>
    <col min="15101" max="15101" width="8" style="188" bestFit="1" customWidth="1"/>
    <col min="15102" max="15102" width="7.42578125" style="188" bestFit="1" customWidth="1"/>
    <col min="15103" max="15104" width="7.42578125" style="188" customWidth="1"/>
    <col min="15105" max="15105" width="8" style="188" bestFit="1" customWidth="1"/>
    <col min="15106" max="15106" width="7.42578125" style="188" bestFit="1" customWidth="1"/>
    <col min="15107" max="15109" width="7.42578125" style="188" customWidth="1"/>
    <col min="15110" max="15115" width="0" style="188" hidden="1" customWidth="1"/>
    <col min="15116" max="15116" width="7.85546875" style="188" customWidth="1"/>
    <col min="15117" max="15355" width="11.42578125" style="188"/>
    <col min="15356" max="15356" width="18.140625" style="188" customWidth="1"/>
    <col min="15357" max="15357" width="8" style="188" bestFit="1" customWidth="1"/>
    <col min="15358" max="15358" width="7.42578125" style="188" bestFit="1" customWidth="1"/>
    <col min="15359" max="15360" width="7.42578125" style="188" customWidth="1"/>
    <col min="15361" max="15361" width="8" style="188" bestFit="1" customWidth="1"/>
    <col min="15362" max="15362" width="7.42578125" style="188" bestFit="1" customWidth="1"/>
    <col min="15363" max="15365" width="7.42578125" style="188" customWidth="1"/>
    <col min="15366" max="15371" width="0" style="188" hidden="1" customWidth="1"/>
    <col min="15372" max="15372" width="7.85546875" style="188" customWidth="1"/>
    <col min="15373" max="15611" width="11.42578125" style="188"/>
    <col min="15612" max="15612" width="18.140625" style="188" customWidth="1"/>
    <col min="15613" max="15613" width="8" style="188" bestFit="1" customWidth="1"/>
    <col min="15614" max="15614" width="7.42578125" style="188" bestFit="1" customWidth="1"/>
    <col min="15615" max="15616" width="7.42578125" style="188" customWidth="1"/>
    <col min="15617" max="15617" width="8" style="188" bestFit="1" customWidth="1"/>
    <col min="15618" max="15618" width="7.42578125" style="188" bestFit="1" customWidth="1"/>
    <col min="15619" max="15621" width="7.42578125" style="188" customWidth="1"/>
    <col min="15622" max="15627" width="0" style="188" hidden="1" customWidth="1"/>
    <col min="15628" max="15628" width="7.85546875" style="188" customWidth="1"/>
    <col min="15629" max="15867" width="11.42578125" style="188"/>
    <col min="15868" max="15868" width="18.140625" style="188" customWidth="1"/>
    <col min="15869" max="15869" width="8" style="188" bestFit="1" customWidth="1"/>
    <col min="15870" max="15870" width="7.42578125" style="188" bestFit="1" customWidth="1"/>
    <col min="15871" max="15872" width="7.42578125" style="188" customWidth="1"/>
    <col min="15873" max="15873" width="8" style="188" bestFit="1" customWidth="1"/>
    <col min="15874" max="15874" width="7.42578125" style="188" bestFit="1" customWidth="1"/>
    <col min="15875" max="15877" width="7.42578125" style="188" customWidth="1"/>
    <col min="15878" max="15883" width="0" style="188" hidden="1" customWidth="1"/>
    <col min="15884" max="15884" width="7.85546875" style="188" customWidth="1"/>
    <col min="15885" max="16123" width="11.42578125" style="188"/>
    <col min="16124" max="16124" width="18.140625" style="188" customWidth="1"/>
    <col min="16125" max="16125" width="8" style="188" bestFit="1" customWidth="1"/>
    <col min="16126" max="16126" width="7.42578125" style="188" bestFit="1" customWidth="1"/>
    <col min="16127" max="16128" width="7.42578125" style="188" customWidth="1"/>
    <col min="16129" max="16129" width="8" style="188" bestFit="1" customWidth="1"/>
    <col min="16130" max="16130" width="7.42578125" style="188" bestFit="1" customWidth="1"/>
    <col min="16131" max="16133" width="7.42578125" style="188" customWidth="1"/>
    <col min="16134" max="16139" width="0" style="188" hidden="1" customWidth="1"/>
    <col min="16140" max="16140" width="7.85546875" style="188" customWidth="1"/>
    <col min="16141" max="16384" width="11.42578125" style="188"/>
  </cols>
  <sheetData>
    <row r="1" spans="1:16" s="189" customFormat="1" ht="14.25" customHeight="1" x14ac:dyDescent="0.2">
      <c r="B1" s="202"/>
      <c r="C1" s="202"/>
      <c r="D1" s="202"/>
      <c r="E1" s="202"/>
      <c r="F1" s="202"/>
      <c r="G1" s="202"/>
      <c r="H1" s="202"/>
      <c r="I1" s="202"/>
      <c r="J1" s="202"/>
      <c r="K1" s="202"/>
      <c r="L1" s="202"/>
    </row>
    <row r="2" spans="1:16" s="189" customFormat="1" x14ac:dyDescent="0.2">
      <c r="A2" s="216" t="s">
        <v>119</v>
      </c>
      <c r="B2" s="202"/>
      <c r="C2" s="202"/>
      <c r="D2" s="202"/>
      <c r="E2" s="202"/>
      <c r="F2" s="202"/>
      <c r="G2" s="202"/>
      <c r="H2" s="202"/>
      <c r="I2" s="202"/>
      <c r="K2" s="202"/>
      <c r="L2" s="202"/>
    </row>
    <row r="3" spans="1:16" s="189" customFormat="1" x14ac:dyDescent="0.2">
      <c r="A3" s="216" t="s">
        <v>120</v>
      </c>
      <c r="B3" s="202"/>
      <c r="C3" s="202"/>
      <c r="D3" s="202"/>
      <c r="E3" s="202"/>
      <c r="F3" s="202"/>
      <c r="G3" s="202"/>
      <c r="H3" s="202"/>
      <c r="I3" s="202"/>
      <c r="J3" s="202"/>
      <c r="K3" s="202"/>
      <c r="L3" s="202"/>
    </row>
    <row r="4" spans="1:16" s="189" customFormat="1" ht="15" x14ac:dyDescent="0.25">
      <c r="B4" s="202"/>
      <c r="C4" s="202"/>
      <c r="D4" s="202"/>
      <c r="E4" s="202"/>
      <c r="F4" s="202"/>
      <c r="G4" s="202"/>
      <c r="H4" s="202"/>
      <c r="I4" s="202"/>
      <c r="J4" s="202"/>
      <c r="K4" s="202"/>
      <c r="L4" s="369"/>
    </row>
    <row r="5" spans="1:16" s="189" customFormat="1" ht="12.75" x14ac:dyDescent="0.2">
      <c r="B5" s="418" t="s">
        <v>140</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c r="L6" s="230"/>
    </row>
    <row r="7" spans="1:16" x14ac:dyDescent="0.2">
      <c r="B7" s="190"/>
    </row>
    <row r="8" spans="1:16" ht="15" customHeight="1" x14ac:dyDescent="0.2">
      <c r="B8" s="447" t="s">
        <v>71</v>
      </c>
      <c r="C8" s="448"/>
      <c r="D8" s="448"/>
      <c r="E8" s="448"/>
      <c r="F8" s="448"/>
      <c r="G8" s="448"/>
      <c r="H8" s="448"/>
      <c r="I8" s="448"/>
      <c r="J8" s="448"/>
      <c r="K8" s="449"/>
      <c r="L8" s="207"/>
    </row>
    <row r="9" spans="1:16" ht="20.25" customHeight="1" x14ac:dyDescent="0.2">
      <c r="B9" s="446" t="s">
        <v>72</v>
      </c>
      <c r="C9" s="447" t="s">
        <v>2</v>
      </c>
      <c r="D9" s="448"/>
      <c r="E9" s="448"/>
      <c r="F9" s="448"/>
      <c r="G9" s="448"/>
      <c r="H9" s="448"/>
      <c r="I9" s="448"/>
      <c r="J9" s="448"/>
      <c r="K9" s="449"/>
    </row>
    <row r="10" spans="1:16" ht="24" x14ac:dyDescent="0.2">
      <c r="B10" s="446"/>
      <c r="C10" s="246" t="s">
        <v>73</v>
      </c>
      <c r="D10" s="246" t="s">
        <v>74</v>
      </c>
      <c r="E10" s="246" t="s">
        <v>75</v>
      </c>
      <c r="F10" s="246" t="s">
        <v>76</v>
      </c>
      <c r="G10" s="246" t="s">
        <v>8</v>
      </c>
      <c r="H10" s="246" t="s">
        <v>77</v>
      </c>
      <c r="I10" s="246" t="s">
        <v>78</v>
      </c>
      <c r="J10" s="246" t="s">
        <v>79</v>
      </c>
      <c r="K10" s="246" t="s">
        <v>44</v>
      </c>
    </row>
    <row r="11" spans="1:16" ht="12.75" customHeight="1" x14ac:dyDescent="0.2">
      <c r="B11" s="182" t="s">
        <v>428</v>
      </c>
      <c r="C11" s="180">
        <v>4987</v>
      </c>
      <c r="D11" s="180">
        <v>1399</v>
      </c>
      <c r="E11" s="180">
        <f>C11+D11</f>
        <v>6386</v>
      </c>
      <c r="F11" s="181">
        <f>E11/$E$63</f>
        <v>3.0608919053644695E-2</v>
      </c>
      <c r="G11" s="180">
        <v>16238</v>
      </c>
      <c r="H11" s="180">
        <v>699</v>
      </c>
      <c r="I11" s="180">
        <f>G11+H11</f>
        <v>16937</v>
      </c>
      <c r="J11" s="181">
        <f>I11/$I$63</f>
        <v>3.6371952987258975E-2</v>
      </c>
      <c r="K11" s="180">
        <f t="shared" ref="K11:K62" si="0">E11+I11</f>
        <v>23323</v>
      </c>
      <c r="P11" s="193"/>
    </row>
    <row r="12" spans="1:16" ht="12.75" customHeight="1" x14ac:dyDescent="0.2">
      <c r="B12" s="182" t="s">
        <v>429</v>
      </c>
      <c r="C12" s="180">
        <v>2026</v>
      </c>
      <c r="D12" s="180">
        <v>1212</v>
      </c>
      <c r="E12" s="180">
        <f t="shared" ref="E12:E62" si="1">C12+D12</f>
        <v>3238</v>
      </c>
      <c r="F12" s="181">
        <f t="shared" ref="F12:F62" si="2">E12/$E$63</f>
        <v>1.5520150312511983E-2</v>
      </c>
      <c r="G12" s="180">
        <v>6276</v>
      </c>
      <c r="H12" s="180">
        <v>274</v>
      </c>
      <c r="I12" s="180">
        <f t="shared" ref="I12:I62" si="3">G12+H12</f>
        <v>6550</v>
      </c>
      <c r="J12" s="181">
        <f t="shared" ref="J12:J62" si="4">I12/$I$63</f>
        <v>1.4066026572979055E-2</v>
      </c>
      <c r="K12" s="180">
        <f t="shared" si="0"/>
        <v>9788</v>
      </c>
      <c r="P12" s="193"/>
    </row>
    <row r="13" spans="1:16" ht="12.75" customHeight="1" x14ac:dyDescent="0.2">
      <c r="B13" s="182" t="s">
        <v>430</v>
      </c>
      <c r="C13" s="180">
        <v>4814</v>
      </c>
      <c r="D13" s="180">
        <v>2255</v>
      </c>
      <c r="E13" s="180">
        <f t="shared" si="1"/>
        <v>7069</v>
      </c>
      <c r="F13" s="181">
        <f t="shared" si="2"/>
        <v>3.3882625867556269E-2</v>
      </c>
      <c r="G13" s="180">
        <v>12791</v>
      </c>
      <c r="H13" s="180">
        <v>665</v>
      </c>
      <c r="I13" s="180">
        <f t="shared" si="3"/>
        <v>13456</v>
      </c>
      <c r="J13" s="181">
        <f t="shared" si="4"/>
        <v>2.8896557796336819E-2</v>
      </c>
      <c r="K13" s="180">
        <f t="shared" si="0"/>
        <v>20525</v>
      </c>
      <c r="P13" s="193"/>
    </row>
    <row r="14" spans="1:16" ht="12.75" customHeight="1" x14ac:dyDescent="0.2">
      <c r="B14" s="182" t="s">
        <v>431</v>
      </c>
      <c r="C14" s="180">
        <v>2212</v>
      </c>
      <c r="D14" s="180">
        <v>1037</v>
      </c>
      <c r="E14" s="180">
        <f t="shared" si="1"/>
        <v>3249</v>
      </c>
      <c r="F14" s="181">
        <f t="shared" si="2"/>
        <v>1.5572874726791671E-2</v>
      </c>
      <c r="G14" s="180">
        <v>5903</v>
      </c>
      <c r="H14" s="180">
        <v>290</v>
      </c>
      <c r="I14" s="180">
        <f t="shared" si="3"/>
        <v>6193</v>
      </c>
      <c r="J14" s="181">
        <f t="shared" si="4"/>
        <v>1.3299374437627373E-2</v>
      </c>
      <c r="K14" s="180">
        <f t="shared" si="0"/>
        <v>9442</v>
      </c>
      <c r="P14" s="193"/>
    </row>
    <row r="15" spans="1:16" ht="12.75" customHeight="1" x14ac:dyDescent="0.2">
      <c r="B15" s="182" t="s">
        <v>432</v>
      </c>
      <c r="C15" s="180">
        <v>2161</v>
      </c>
      <c r="D15" s="180">
        <v>628</v>
      </c>
      <c r="E15" s="180">
        <f t="shared" si="1"/>
        <v>2789</v>
      </c>
      <c r="F15" s="181">
        <f t="shared" si="2"/>
        <v>1.336803558418651E-2</v>
      </c>
      <c r="G15" s="180">
        <v>7100</v>
      </c>
      <c r="H15" s="180">
        <v>254</v>
      </c>
      <c r="I15" s="180">
        <f t="shared" si="3"/>
        <v>7354</v>
      </c>
      <c r="J15" s="181">
        <f t="shared" si="4"/>
        <v>1.5792604491250074E-2</v>
      </c>
      <c r="K15" s="180">
        <f t="shared" si="0"/>
        <v>10143</v>
      </c>
      <c r="P15" s="193"/>
    </row>
    <row r="16" spans="1:16" ht="12.75" customHeight="1" x14ac:dyDescent="0.2">
      <c r="B16" s="182" t="s">
        <v>433</v>
      </c>
      <c r="C16" s="180">
        <v>2697</v>
      </c>
      <c r="D16" s="180">
        <v>874</v>
      </c>
      <c r="E16" s="180">
        <f t="shared" si="1"/>
        <v>3571</v>
      </c>
      <c r="F16" s="181">
        <f t="shared" si="2"/>
        <v>1.7116262126615284E-2</v>
      </c>
      <c r="G16" s="180">
        <v>7079</v>
      </c>
      <c r="H16" s="180">
        <v>291</v>
      </c>
      <c r="I16" s="180">
        <f t="shared" si="3"/>
        <v>7370</v>
      </c>
      <c r="J16" s="181">
        <f t="shared" si="4"/>
        <v>1.5826964250817654E-2</v>
      </c>
      <c r="K16" s="180">
        <f t="shared" si="0"/>
        <v>10941</v>
      </c>
      <c r="P16" s="193"/>
    </row>
    <row r="17" spans="2:16" ht="12.75" customHeight="1" x14ac:dyDescent="0.2">
      <c r="B17" s="182" t="s">
        <v>434</v>
      </c>
      <c r="C17" s="180">
        <v>4395</v>
      </c>
      <c r="D17" s="180">
        <v>2673</v>
      </c>
      <c r="E17" s="180">
        <f t="shared" si="1"/>
        <v>7068</v>
      </c>
      <c r="F17" s="181">
        <f t="shared" si="2"/>
        <v>3.387783273898539E-2</v>
      </c>
      <c r="G17" s="180">
        <v>11528</v>
      </c>
      <c r="H17" s="180">
        <v>855</v>
      </c>
      <c r="I17" s="180">
        <f t="shared" si="3"/>
        <v>12383</v>
      </c>
      <c r="J17" s="181">
        <f t="shared" si="4"/>
        <v>2.6592306420335825E-2</v>
      </c>
      <c r="K17" s="180">
        <f t="shared" si="0"/>
        <v>19451</v>
      </c>
      <c r="P17" s="193"/>
    </row>
    <row r="18" spans="2:16" ht="12.75" customHeight="1" x14ac:dyDescent="0.2">
      <c r="B18" s="182" t="s">
        <v>435</v>
      </c>
      <c r="C18" s="180">
        <v>3759</v>
      </c>
      <c r="D18" s="180">
        <v>698</v>
      </c>
      <c r="E18" s="180">
        <f t="shared" si="1"/>
        <v>4457</v>
      </c>
      <c r="F18" s="181">
        <f t="shared" si="2"/>
        <v>2.136297404041566E-2</v>
      </c>
      <c r="G18" s="180">
        <v>10989</v>
      </c>
      <c r="H18" s="180">
        <v>282</v>
      </c>
      <c r="I18" s="180">
        <f t="shared" si="3"/>
        <v>11271</v>
      </c>
      <c r="J18" s="181">
        <f t="shared" si="4"/>
        <v>2.4204303130388845E-2</v>
      </c>
      <c r="K18" s="180">
        <f t="shared" si="0"/>
        <v>15728</v>
      </c>
      <c r="P18" s="193"/>
    </row>
    <row r="19" spans="2:16" ht="12.75" customHeight="1" x14ac:dyDescent="0.2">
      <c r="B19" s="182" t="s">
        <v>436</v>
      </c>
      <c r="C19" s="180">
        <v>829</v>
      </c>
      <c r="D19" s="180">
        <v>312</v>
      </c>
      <c r="E19" s="180">
        <f t="shared" si="1"/>
        <v>1141</v>
      </c>
      <c r="F19" s="181">
        <f t="shared" si="2"/>
        <v>5.4689596993749761E-3</v>
      </c>
      <c r="G19" s="180">
        <v>2293</v>
      </c>
      <c r="H19" s="180">
        <v>96</v>
      </c>
      <c r="I19" s="180">
        <f t="shared" si="3"/>
        <v>2389</v>
      </c>
      <c r="J19" s="181">
        <f t="shared" si="4"/>
        <v>5.1303416004346509E-3</v>
      </c>
      <c r="K19" s="180">
        <f t="shared" si="0"/>
        <v>3530</v>
      </c>
      <c r="P19" s="193"/>
    </row>
    <row r="20" spans="2:16" ht="12.75" customHeight="1" x14ac:dyDescent="0.2">
      <c r="B20" s="182" t="s">
        <v>437</v>
      </c>
      <c r="C20" s="180">
        <v>3275</v>
      </c>
      <c r="D20" s="180">
        <v>1261</v>
      </c>
      <c r="E20" s="180">
        <f t="shared" si="1"/>
        <v>4536</v>
      </c>
      <c r="F20" s="181">
        <f t="shared" si="2"/>
        <v>2.1741631197515241E-2</v>
      </c>
      <c r="G20" s="180">
        <v>10215</v>
      </c>
      <c r="H20" s="180">
        <v>408</v>
      </c>
      <c r="I20" s="180">
        <f t="shared" si="3"/>
        <v>10623</v>
      </c>
      <c r="J20" s="181">
        <f t="shared" si="4"/>
        <v>2.2812732867901756E-2</v>
      </c>
      <c r="K20" s="180">
        <f t="shared" si="0"/>
        <v>15159</v>
      </c>
      <c r="P20" s="193"/>
    </row>
    <row r="21" spans="2:16" ht="12.75" customHeight="1" x14ac:dyDescent="0.2">
      <c r="B21" s="182" t="s">
        <v>438</v>
      </c>
      <c r="C21" s="180">
        <v>2984</v>
      </c>
      <c r="D21" s="180">
        <v>839</v>
      </c>
      <c r="E21" s="180">
        <f t="shared" si="1"/>
        <v>3823</v>
      </c>
      <c r="F21" s="181">
        <f t="shared" si="2"/>
        <v>1.8324130526477241E-2</v>
      </c>
      <c r="G21" s="180">
        <v>9771</v>
      </c>
      <c r="H21" s="180">
        <v>334</v>
      </c>
      <c r="I21" s="180">
        <f t="shared" si="3"/>
        <v>10105</v>
      </c>
      <c r="J21" s="181">
        <f t="shared" si="4"/>
        <v>2.1700335651901277E-2</v>
      </c>
      <c r="K21" s="180">
        <f t="shared" si="0"/>
        <v>13928</v>
      </c>
      <c r="P21" s="193"/>
    </row>
    <row r="22" spans="2:16" ht="22.5" customHeight="1" x14ac:dyDescent="0.2">
      <c r="B22" s="182" t="s">
        <v>439</v>
      </c>
      <c r="C22" s="180">
        <v>3501</v>
      </c>
      <c r="D22" s="180">
        <v>1513</v>
      </c>
      <c r="E22" s="180">
        <f t="shared" si="1"/>
        <v>5014</v>
      </c>
      <c r="F22" s="181">
        <f t="shared" si="2"/>
        <v>2.4032746654396257E-2</v>
      </c>
      <c r="G22" s="180">
        <v>10962</v>
      </c>
      <c r="H22" s="180">
        <v>492</v>
      </c>
      <c r="I22" s="180">
        <f t="shared" si="3"/>
        <v>11454</v>
      </c>
      <c r="J22" s="181">
        <f t="shared" si="4"/>
        <v>2.4597292880443069E-2</v>
      </c>
      <c r="K22" s="180">
        <f t="shared" si="0"/>
        <v>16468</v>
      </c>
      <c r="P22" s="193"/>
    </row>
    <row r="23" spans="2:16" ht="12.75" customHeight="1" x14ac:dyDescent="0.2">
      <c r="B23" s="182" t="s">
        <v>440</v>
      </c>
      <c r="C23" s="180">
        <v>4909</v>
      </c>
      <c r="D23" s="180">
        <v>2328</v>
      </c>
      <c r="E23" s="180">
        <f t="shared" si="1"/>
        <v>7237</v>
      </c>
      <c r="F23" s="181">
        <f t="shared" si="2"/>
        <v>3.4687871467464243E-2</v>
      </c>
      <c r="G23" s="180">
        <v>16018</v>
      </c>
      <c r="H23" s="180">
        <v>719</v>
      </c>
      <c r="I23" s="180">
        <f t="shared" si="3"/>
        <v>16737</v>
      </c>
      <c r="J23" s="181">
        <f t="shared" si="4"/>
        <v>3.5942455992664192E-2</v>
      </c>
      <c r="K23" s="180">
        <f t="shared" si="0"/>
        <v>23974</v>
      </c>
      <c r="P23" s="193"/>
    </row>
    <row r="24" spans="2:16" ht="12.75" customHeight="1" x14ac:dyDescent="0.2">
      <c r="B24" s="182" t="s">
        <v>441</v>
      </c>
      <c r="C24" s="180">
        <v>3317</v>
      </c>
      <c r="D24" s="180">
        <v>1077</v>
      </c>
      <c r="E24" s="180">
        <f t="shared" si="1"/>
        <v>4394</v>
      </c>
      <c r="F24" s="181">
        <f t="shared" si="2"/>
        <v>2.1061006940450169E-2</v>
      </c>
      <c r="G24" s="180">
        <v>10329</v>
      </c>
      <c r="H24" s="180">
        <v>343</v>
      </c>
      <c r="I24" s="180">
        <f t="shared" si="3"/>
        <v>10672</v>
      </c>
      <c r="J24" s="181">
        <f t="shared" si="4"/>
        <v>2.2917959631577479E-2</v>
      </c>
      <c r="K24" s="180">
        <f t="shared" si="0"/>
        <v>15066</v>
      </c>
      <c r="P24" s="193"/>
    </row>
    <row r="25" spans="2:16" ht="12.75" customHeight="1" x14ac:dyDescent="0.2">
      <c r="B25" s="182" t="s">
        <v>442</v>
      </c>
      <c r="C25" s="180">
        <v>3435</v>
      </c>
      <c r="D25" s="180">
        <v>1828</v>
      </c>
      <c r="E25" s="180">
        <f t="shared" si="1"/>
        <v>5263</v>
      </c>
      <c r="F25" s="181">
        <f t="shared" si="2"/>
        <v>2.5226235668545573E-2</v>
      </c>
      <c r="G25" s="180">
        <v>10544</v>
      </c>
      <c r="H25" s="180">
        <v>555</v>
      </c>
      <c r="I25" s="180">
        <f t="shared" si="3"/>
        <v>11099</v>
      </c>
      <c r="J25" s="181">
        <f t="shared" si="4"/>
        <v>2.3834935715037333E-2</v>
      </c>
      <c r="K25" s="180">
        <f t="shared" si="0"/>
        <v>16362</v>
      </c>
      <c r="P25" s="193"/>
    </row>
    <row r="26" spans="2:16" ht="12.75" customHeight="1" x14ac:dyDescent="0.2">
      <c r="B26" s="182" t="s">
        <v>443</v>
      </c>
      <c r="C26" s="180">
        <v>3021</v>
      </c>
      <c r="D26" s="180">
        <v>1258</v>
      </c>
      <c r="E26" s="180">
        <f t="shared" si="1"/>
        <v>4279</v>
      </c>
      <c r="F26" s="181">
        <f t="shared" si="2"/>
        <v>2.0509797154798882E-2</v>
      </c>
      <c r="G26" s="180">
        <v>9932</v>
      </c>
      <c r="H26" s="180">
        <v>384</v>
      </c>
      <c r="I26" s="180">
        <f t="shared" si="3"/>
        <v>10316</v>
      </c>
      <c r="J26" s="181">
        <f t="shared" si="4"/>
        <v>2.2153454981198768E-2</v>
      </c>
      <c r="K26" s="180">
        <f t="shared" si="0"/>
        <v>14595</v>
      </c>
      <c r="P26" s="193"/>
    </row>
    <row r="27" spans="2:16" ht="12.75" customHeight="1" x14ac:dyDescent="0.2">
      <c r="B27" s="182" t="s">
        <v>444</v>
      </c>
      <c r="C27" s="180">
        <v>9166</v>
      </c>
      <c r="D27" s="180">
        <v>4070</v>
      </c>
      <c r="E27" s="180">
        <f t="shared" si="1"/>
        <v>13236</v>
      </c>
      <c r="F27" s="181">
        <f t="shared" si="2"/>
        <v>6.3441849764178077E-2</v>
      </c>
      <c r="G27" s="180">
        <v>27842</v>
      </c>
      <c r="H27" s="180">
        <v>1286</v>
      </c>
      <c r="I27" s="180">
        <f t="shared" si="3"/>
        <v>29128</v>
      </c>
      <c r="J27" s="181">
        <f t="shared" si="4"/>
        <v>6.255194229278381E-2</v>
      </c>
      <c r="K27" s="180">
        <f t="shared" si="0"/>
        <v>42364</v>
      </c>
      <c r="P27" s="193"/>
    </row>
    <row r="28" spans="2:16" ht="12.75" customHeight="1" x14ac:dyDescent="0.2">
      <c r="B28" s="182" t="s">
        <v>445</v>
      </c>
      <c r="C28" s="180">
        <v>402</v>
      </c>
      <c r="D28" s="180">
        <v>154</v>
      </c>
      <c r="E28" s="180">
        <f t="shared" si="1"/>
        <v>556</v>
      </c>
      <c r="F28" s="181">
        <f t="shared" si="2"/>
        <v>2.6649794854097168E-3</v>
      </c>
      <c r="G28" s="180">
        <v>922</v>
      </c>
      <c r="H28" s="180">
        <v>33</v>
      </c>
      <c r="I28" s="180">
        <f t="shared" si="3"/>
        <v>955</v>
      </c>
      <c r="J28" s="181">
        <f t="shared" si="4"/>
        <v>2.0508481491900762E-3</v>
      </c>
      <c r="K28" s="180">
        <f t="shared" si="0"/>
        <v>1511</v>
      </c>
      <c r="P28" s="193"/>
    </row>
    <row r="29" spans="2:16" ht="12.75" customHeight="1" x14ac:dyDescent="0.2">
      <c r="B29" s="182" t="s">
        <v>446</v>
      </c>
      <c r="C29" s="180">
        <v>1222</v>
      </c>
      <c r="D29" s="180">
        <v>897</v>
      </c>
      <c r="E29" s="180">
        <f t="shared" si="1"/>
        <v>2119</v>
      </c>
      <c r="F29" s="181">
        <f t="shared" si="2"/>
        <v>1.0156639441696385E-2</v>
      </c>
      <c r="G29" s="180">
        <v>2801</v>
      </c>
      <c r="H29" s="180">
        <v>184</v>
      </c>
      <c r="I29" s="180">
        <f t="shared" si="3"/>
        <v>2985</v>
      </c>
      <c r="J29" s="181">
        <f t="shared" si="4"/>
        <v>6.410242644327096E-3</v>
      </c>
      <c r="K29" s="180">
        <f t="shared" si="0"/>
        <v>5104</v>
      </c>
      <c r="P29" s="193"/>
    </row>
    <row r="30" spans="2:16" ht="12.75" customHeight="1" x14ac:dyDescent="0.2">
      <c r="B30" s="182" t="s">
        <v>447</v>
      </c>
      <c r="C30" s="180">
        <v>404</v>
      </c>
      <c r="D30" s="180">
        <v>210</v>
      </c>
      <c r="E30" s="180">
        <f t="shared" si="1"/>
        <v>614</v>
      </c>
      <c r="F30" s="181">
        <f t="shared" si="2"/>
        <v>2.9429809425208023E-3</v>
      </c>
      <c r="G30" s="180">
        <v>1023</v>
      </c>
      <c r="H30" s="180">
        <v>71</v>
      </c>
      <c r="I30" s="180">
        <f t="shared" si="3"/>
        <v>1094</v>
      </c>
      <c r="J30" s="181">
        <f t="shared" si="4"/>
        <v>2.3493485604334486E-3</v>
      </c>
      <c r="K30" s="180">
        <f t="shared" si="0"/>
        <v>1708</v>
      </c>
      <c r="P30" s="193"/>
    </row>
    <row r="31" spans="2:16" ht="12.75" customHeight="1" x14ac:dyDescent="0.2">
      <c r="B31" s="182" t="s">
        <v>448</v>
      </c>
      <c r="C31" s="180">
        <v>1516</v>
      </c>
      <c r="D31" s="180">
        <v>604</v>
      </c>
      <c r="E31" s="180">
        <f t="shared" si="1"/>
        <v>2120</v>
      </c>
      <c r="F31" s="181">
        <f t="shared" si="2"/>
        <v>1.0161432570267265E-2</v>
      </c>
      <c r="G31" s="180">
        <v>5227</v>
      </c>
      <c r="H31" s="180">
        <v>280</v>
      </c>
      <c r="I31" s="180">
        <f t="shared" si="3"/>
        <v>5507</v>
      </c>
      <c r="J31" s="181">
        <f t="shared" si="4"/>
        <v>1.1826199746167276E-2</v>
      </c>
      <c r="K31" s="180">
        <f t="shared" si="0"/>
        <v>7627</v>
      </c>
      <c r="P31" s="193"/>
    </row>
    <row r="32" spans="2:16" ht="12.75" customHeight="1" x14ac:dyDescent="0.2">
      <c r="B32" s="182" t="s">
        <v>449</v>
      </c>
      <c r="C32" s="180">
        <v>409</v>
      </c>
      <c r="D32" s="180">
        <v>170</v>
      </c>
      <c r="E32" s="180">
        <f t="shared" si="1"/>
        <v>579</v>
      </c>
      <c r="F32" s="181">
        <f t="shared" si="2"/>
        <v>2.7752214425399747E-3</v>
      </c>
      <c r="G32" s="180">
        <v>1200</v>
      </c>
      <c r="H32" s="180">
        <v>77</v>
      </c>
      <c r="I32" s="180">
        <f t="shared" si="3"/>
        <v>1277</v>
      </c>
      <c r="J32" s="181">
        <f t="shared" si="4"/>
        <v>2.7423383104876724E-3</v>
      </c>
      <c r="K32" s="180">
        <f t="shared" si="0"/>
        <v>1856</v>
      </c>
      <c r="P32" s="193"/>
    </row>
    <row r="33" spans="2:16" ht="12.75" customHeight="1" x14ac:dyDescent="0.2">
      <c r="B33" s="182" t="s">
        <v>450</v>
      </c>
      <c r="C33" s="180">
        <v>123</v>
      </c>
      <c r="D33" s="180">
        <v>73</v>
      </c>
      <c r="E33" s="180">
        <f t="shared" si="1"/>
        <v>196</v>
      </c>
      <c r="F33" s="181">
        <f t="shared" si="2"/>
        <v>9.3945319989263395E-4</v>
      </c>
      <c r="G33" s="180">
        <v>397</v>
      </c>
      <c r="H33" s="180">
        <v>17</v>
      </c>
      <c r="I33" s="180">
        <f t="shared" si="3"/>
        <v>414</v>
      </c>
      <c r="J33" s="181">
        <f t="shared" si="4"/>
        <v>8.890587788111953E-4</v>
      </c>
      <c r="K33" s="180">
        <f t="shared" si="0"/>
        <v>610</v>
      </c>
      <c r="P33" s="193"/>
    </row>
    <row r="34" spans="2:16" ht="12.75" customHeight="1" x14ac:dyDescent="0.2">
      <c r="B34" s="182" t="s">
        <v>451</v>
      </c>
      <c r="C34" s="180">
        <v>854</v>
      </c>
      <c r="D34" s="180">
        <v>309</v>
      </c>
      <c r="E34" s="180">
        <f t="shared" si="1"/>
        <v>1163</v>
      </c>
      <c r="F34" s="181">
        <f t="shared" si="2"/>
        <v>5.5744085279343537E-3</v>
      </c>
      <c r="G34" s="180">
        <v>2068</v>
      </c>
      <c r="H34" s="180">
        <v>120</v>
      </c>
      <c r="I34" s="180">
        <f t="shared" si="3"/>
        <v>2188</v>
      </c>
      <c r="J34" s="181">
        <f t="shared" si="4"/>
        <v>4.6986971208668972E-3</v>
      </c>
      <c r="K34" s="180">
        <f t="shared" si="0"/>
        <v>3351</v>
      </c>
      <c r="P34" s="193"/>
    </row>
    <row r="35" spans="2:16" ht="12.75" customHeight="1" x14ac:dyDescent="0.2">
      <c r="B35" s="182" t="s">
        <v>452</v>
      </c>
      <c r="C35" s="180">
        <v>352</v>
      </c>
      <c r="D35" s="180">
        <v>169</v>
      </c>
      <c r="E35" s="180">
        <f t="shared" si="1"/>
        <v>521</v>
      </c>
      <c r="F35" s="181">
        <f t="shared" si="2"/>
        <v>2.4972199854288893E-3</v>
      </c>
      <c r="G35" s="180">
        <v>622</v>
      </c>
      <c r="H35" s="180">
        <v>45</v>
      </c>
      <c r="I35" s="180">
        <f t="shared" si="3"/>
        <v>667</v>
      </c>
      <c r="J35" s="181">
        <f t="shared" si="4"/>
        <v>1.4323724769735925E-3</v>
      </c>
      <c r="K35" s="180">
        <f t="shared" si="0"/>
        <v>1188</v>
      </c>
      <c r="P35" s="193"/>
    </row>
    <row r="36" spans="2:16" ht="12.75" customHeight="1" x14ac:dyDescent="0.2">
      <c r="B36" s="182" t="s">
        <v>453</v>
      </c>
      <c r="C36" s="180">
        <v>864</v>
      </c>
      <c r="D36" s="180">
        <v>379</v>
      </c>
      <c r="E36" s="180">
        <f t="shared" si="1"/>
        <v>1243</v>
      </c>
      <c r="F36" s="181">
        <f t="shared" si="2"/>
        <v>5.9578588136048162E-3</v>
      </c>
      <c r="G36" s="180">
        <v>2199</v>
      </c>
      <c r="H36" s="180">
        <v>104</v>
      </c>
      <c r="I36" s="180">
        <f t="shared" si="3"/>
        <v>2303</v>
      </c>
      <c r="J36" s="181">
        <f t="shared" si="4"/>
        <v>4.9456578927588955E-3</v>
      </c>
      <c r="K36" s="180">
        <f t="shared" si="0"/>
        <v>3546</v>
      </c>
      <c r="P36" s="193"/>
    </row>
    <row r="37" spans="2:16" ht="12.75" customHeight="1" x14ac:dyDescent="0.2">
      <c r="B37" s="182" t="s">
        <v>454</v>
      </c>
      <c r="C37" s="180">
        <v>1101</v>
      </c>
      <c r="D37" s="180">
        <v>496</v>
      </c>
      <c r="E37" s="180">
        <f t="shared" si="1"/>
        <v>1597</v>
      </c>
      <c r="F37" s="181">
        <f t="shared" si="2"/>
        <v>7.6546263276966141E-3</v>
      </c>
      <c r="G37" s="180">
        <v>3634</v>
      </c>
      <c r="H37" s="180">
        <v>177</v>
      </c>
      <c r="I37" s="180">
        <f t="shared" si="3"/>
        <v>3811</v>
      </c>
      <c r="J37" s="181">
        <f t="shared" si="4"/>
        <v>8.1840652320035387E-3</v>
      </c>
      <c r="K37" s="180">
        <f t="shared" si="0"/>
        <v>5408</v>
      </c>
      <c r="P37" s="193"/>
    </row>
    <row r="38" spans="2:16" ht="12.75" customHeight="1" x14ac:dyDescent="0.2">
      <c r="B38" s="182" t="s">
        <v>455</v>
      </c>
      <c r="C38" s="180">
        <v>1816</v>
      </c>
      <c r="D38" s="180">
        <v>733</v>
      </c>
      <c r="E38" s="180">
        <f t="shared" si="1"/>
        <v>2549</v>
      </c>
      <c r="F38" s="181">
        <f t="shared" si="2"/>
        <v>1.2217684727175122E-2</v>
      </c>
      <c r="G38" s="180">
        <v>6449</v>
      </c>
      <c r="H38" s="180">
        <v>325</v>
      </c>
      <c r="I38" s="180">
        <f t="shared" si="3"/>
        <v>6774</v>
      </c>
      <c r="J38" s="181">
        <f t="shared" si="4"/>
        <v>1.454706320692521E-2</v>
      </c>
      <c r="K38" s="180">
        <f t="shared" si="0"/>
        <v>9323</v>
      </c>
      <c r="P38" s="193"/>
    </row>
    <row r="39" spans="2:16" ht="12.75" customHeight="1" x14ac:dyDescent="0.2">
      <c r="B39" s="182" t="s">
        <v>456</v>
      </c>
      <c r="C39" s="180">
        <v>2179</v>
      </c>
      <c r="D39" s="180">
        <v>1230</v>
      </c>
      <c r="E39" s="180">
        <f t="shared" si="1"/>
        <v>3409</v>
      </c>
      <c r="F39" s="181">
        <f t="shared" si="2"/>
        <v>1.6339775298132596E-2</v>
      </c>
      <c r="G39" s="180">
        <v>6442</v>
      </c>
      <c r="H39" s="180">
        <v>488</v>
      </c>
      <c r="I39" s="180">
        <f t="shared" si="3"/>
        <v>6930</v>
      </c>
      <c r="J39" s="181">
        <f t="shared" si="4"/>
        <v>1.4882070862709137E-2</v>
      </c>
      <c r="K39" s="180">
        <f t="shared" si="0"/>
        <v>10339</v>
      </c>
      <c r="P39" s="193"/>
    </row>
    <row r="40" spans="2:16" ht="12.75" customHeight="1" x14ac:dyDescent="0.2">
      <c r="B40" s="182" t="s">
        <v>457</v>
      </c>
      <c r="C40" s="180">
        <v>4099</v>
      </c>
      <c r="D40" s="180">
        <v>2162</v>
      </c>
      <c r="E40" s="180">
        <f t="shared" si="1"/>
        <v>6261</v>
      </c>
      <c r="F40" s="181">
        <f t="shared" si="2"/>
        <v>3.0009777982284595E-2</v>
      </c>
      <c r="G40" s="180">
        <v>12789</v>
      </c>
      <c r="H40" s="180">
        <v>728</v>
      </c>
      <c r="I40" s="180">
        <f t="shared" si="3"/>
        <v>13517</v>
      </c>
      <c r="J40" s="181">
        <f t="shared" si="4"/>
        <v>2.9027554379688229E-2</v>
      </c>
      <c r="K40" s="180">
        <f t="shared" si="0"/>
        <v>19778</v>
      </c>
      <c r="P40" s="193"/>
    </row>
    <row r="41" spans="2:16" ht="12.75" customHeight="1" x14ac:dyDescent="0.2">
      <c r="B41" s="182" t="s">
        <v>458</v>
      </c>
      <c r="C41" s="180">
        <v>4495</v>
      </c>
      <c r="D41" s="180">
        <v>1441</v>
      </c>
      <c r="E41" s="180">
        <f t="shared" si="1"/>
        <v>5936</v>
      </c>
      <c r="F41" s="181">
        <f t="shared" si="2"/>
        <v>2.8452011196748343E-2</v>
      </c>
      <c r="G41" s="180">
        <v>13459</v>
      </c>
      <c r="H41" s="180">
        <v>588</v>
      </c>
      <c r="I41" s="180">
        <f t="shared" si="3"/>
        <v>14047</v>
      </c>
      <c r="J41" s="181">
        <f t="shared" si="4"/>
        <v>3.0165721415364395E-2</v>
      </c>
      <c r="K41" s="180">
        <f t="shared" si="0"/>
        <v>19983</v>
      </c>
      <c r="P41" s="193"/>
    </row>
    <row r="42" spans="2:16" ht="12.75" customHeight="1" x14ac:dyDescent="0.2">
      <c r="B42" s="182" t="s">
        <v>459</v>
      </c>
      <c r="C42" s="180">
        <v>4427</v>
      </c>
      <c r="D42" s="180">
        <v>1702</v>
      </c>
      <c r="E42" s="180">
        <f t="shared" si="1"/>
        <v>6129</v>
      </c>
      <c r="F42" s="181">
        <f t="shared" si="2"/>
        <v>2.9377085010928332E-2</v>
      </c>
      <c r="G42" s="180">
        <v>13449</v>
      </c>
      <c r="H42" s="180">
        <v>563</v>
      </c>
      <c r="I42" s="180">
        <f t="shared" si="3"/>
        <v>14012</v>
      </c>
      <c r="J42" s="181">
        <f t="shared" si="4"/>
        <v>3.0090559441310311E-2</v>
      </c>
      <c r="K42" s="180">
        <f t="shared" si="0"/>
        <v>20141</v>
      </c>
      <c r="P42" s="193"/>
    </row>
    <row r="43" spans="2:16" ht="12.75" customHeight="1" x14ac:dyDescent="0.2">
      <c r="B43" s="182" t="s">
        <v>460</v>
      </c>
      <c r="C43" s="180">
        <v>1726</v>
      </c>
      <c r="D43" s="180">
        <v>1394</v>
      </c>
      <c r="E43" s="180">
        <f t="shared" si="1"/>
        <v>3120</v>
      </c>
      <c r="F43" s="181">
        <f t="shared" si="2"/>
        <v>1.495456114114805E-2</v>
      </c>
      <c r="G43" s="180">
        <v>4736</v>
      </c>
      <c r="H43" s="180">
        <v>349</v>
      </c>
      <c r="I43" s="180">
        <f t="shared" si="3"/>
        <v>5085</v>
      </c>
      <c r="J43" s="181">
        <f t="shared" si="4"/>
        <v>1.091996108757229E-2</v>
      </c>
      <c r="K43" s="180">
        <f t="shared" si="0"/>
        <v>8205</v>
      </c>
      <c r="P43" s="193"/>
    </row>
    <row r="44" spans="2:16" ht="12.75" customHeight="1" x14ac:dyDescent="0.2">
      <c r="B44" s="182" t="s">
        <v>461</v>
      </c>
      <c r="C44" s="180">
        <v>2704</v>
      </c>
      <c r="D44" s="180">
        <v>729</v>
      </c>
      <c r="E44" s="180">
        <f t="shared" si="1"/>
        <v>3433</v>
      </c>
      <c r="F44" s="181">
        <f t="shared" si="2"/>
        <v>1.6454810383833736E-2</v>
      </c>
      <c r="G44" s="180">
        <v>7435</v>
      </c>
      <c r="H44" s="180">
        <v>266</v>
      </c>
      <c r="I44" s="180">
        <f t="shared" si="3"/>
        <v>7701</v>
      </c>
      <c r="J44" s="181">
        <f t="shared" si="4"/>
        <v>1.6537781776872016E-2</v>
      </c>
      <c r="K44" s="180">
        <f t="shared" si="0"/>
        <v>11134</v>
      </c>
      <c r="P44" s="193"/>
    </row>
    <row r="45" spans="2:16" ht="12.75" customHeight="1" x14ac:dyDescent="0.2">
      <c r="B45" s="182" t="s">
        <v>462</v>
      </c>
      <c r="C45" s="180">
        <v>3241</v>
      </c>
      <c r="D45" s="180">
        <v>1261</v>
      </c>
      <c r="E45" s="180">
        <f t="shared" si="1"/>
        <v>4502</v>
      </c>
      <c r="F45" s="181">
        <f t="shared" si="2"/>
        <v>2.1578664826105296E-2</v>
      </c>
      <c r="G45" s="180">
        <v>8433</v>
      </c>
      <c r="H45" s="180">
        <v>373</v>
      </c>
      <c r="I45" s="180">
        <f t="shared" si="3"/>
        <v>8806</v>
      </c>
      <c r="J45" s="181">
        <f t="shared" si="4"/>
        <v>1.8910752672008178E-2</v>
      </c>
      <c r="K45" s="180">
        <f t="shared" si="0"/>
        <v>13308</v>
      </c>
      <c r="P45" s="193"/>
    </row>
    <row r="46" spans="2:16" ht="12.75" customHeight="1" x14ac:dyDescent="0.2">
      <c r="B46" s="182" t="s">
        <v>463</v>
      </c>
      <c r="C46" s="180">
        <v>3396</v>
      </c>
      <c r="D46" s="180">
        <v>1569</v>
      </c>
      <c r="E46" s="180">
        <f t="shared" si="1"/>
        <v>4965</v>
      </c>
      <c r="F46" s="181">
        <f t="shared" si="2"/>
        <v>2.3797883354423097E-2</v>
      </c>
      <c r="G46" s="180">
        <v>9958</v>
      </c>
      <c r="H46" s="180">
        <v>522</v>
      </c>
      <c r="I46" s="180">
        <f t="shared" si="3"/>
        <v>10480</v>
      </c>
      <c r="J46" s="181">
        <f t="shared" si="4"/>
        <v>2.250564251676649E-2</v>
      </c>
      <c r="K46" s="180">
        <f t="shared" si="0"/>
        <v>15445</v>
      </c>
      <c r="P46" s="193"/>
    </row>
    <row r="47" spans="2:16" ht="12.75" customHeight="1" x14ac:dyDescent="0.2">
      <c r="B47" s="182" t="s">
        <v>464</v>
      </c>
      <c r="C47" s="180">
        <v>3223</v>
      </c>
      <c r="D47" s="180">
        <v>1767</v>
      </c>
      <c r="E47" s="180">
        <f t="shared" si="1"/>
        <v>4990</v>
      </c>
      <c r="F47" s="181">
        <f t="shared" si="2"/>
        <v>2.391771156869512E-2</v>
      </c>
      <c r="G47" s="180">
        <v>8855</v>
      </c>
      <c r="H47" s="180">
        <v>483</v>
      </c>
      <c r="I47" s="180">
        <f t="shared" si="3"/>
        <v>9338</v>
      </c>
      <c r="J47" s="181">
        <f t="shared" si="4"/>
        <v>2.0053214677630292E-2</v>
      </c>
      <c r="K47" s="180">
        <f t="shared" si="0"/>
        <v>14328</v>
      </c>
      <c r="P47" s="193"/>
    </row>
    <row r="48" spans="2:16" ht="12.75" customHeight="1" x14ac:dyDescent="0.2">
      <c r="B48" s="182" t="s">
        <v>465</v>
      </c>
      <c r="C48" s="180">
        <v>462</v>
      </c>
      <c r="D48" s="180">
        <v>214</v>
      </c>
      <c r="E48" s="180">
        <f t="shared" si="1"/>
        <v>676</v>
      </c>
      <c r="F48" s="181">
        <f t="shared" si="2"/>
        <v>3.2401549139154107E-3</v>
      </c>
      <c r="G48" s="180">
        <v>1250</v>
      </c>
      <c r="H48" s="180">
        <v>61</v>
      </c>
      <c r="I48" s="180">
        <f t="shared" si="3"/>
        <v>1311</v>
      </c>
      <c r="J48" s="181">
        <f t="shared" si="4"/>
        <v>2.815352799568785E-3</v>
      </c>
      <c r="K48" s="180">
        <f t="shared" si="0"/>
        <v>1987</v>
      </c>
      <c r="P48" s="193"/>
    </row>
    <row r="49" spans="2:16" ht="12.75" customHeight="1" x14ac:dyDescent="0.2">
      <c r="B49" s="182" t="s">
        <v>466</v>
      </c>
      <c r="C49" s="180">
        <v>1225</v>
      </c>
      <c r="D49" s="180">
        <v>599</v>
      </c>
      <c r="E49" s="180">
        <f t="shared" si="1"/>
        <v>1824</v>
      </c>
      <c r="F49" s="181">
        <f t="shared" si="2"/>
        <v>8.7426665132865518E-3</v>
      </c>
      <c r="G49" s="180">
        <v>3883</v>
      </c>
      <c r="H49" s="180">
        <v>187</v>
      </c>
      <c r="I49" s="180">
        <f t="shared" si="3"/>
        <v>4070</v>
      </c>
      <c r="J49" s="181">
        <f t="shared" si="4"/>
        <v>8.7402638400037799E-3</v>
      </c>
      <c r="K49" s="180">
        <f t="shared" si="0"/>
        <v>5894</v>
      </c>
      <c r="P49" s="193"/>
    </row>
    <row r="50" spans="2:16" ht="12.75" customHeight="1" x14ac:dyDescent="0.2">
      <c r="B50" s="182" t="s">
        <v>467</v>
      </c>
      <c r="C50" s="180">
        <v>6060</v>
      </c>
      <c r="D50" s="180">
        <v>3054</v>
      </c>
      <c r="E50" s="180">
        <f t="shared" si="1"/>
        <v>9114</v>
      </c>
      <c r="F50" s="181">
        <f t="shared" si="2"/>
        <v>4.3684573795007474E-2</v>
      </c>
      <c r="G50" s="180">
        <v>17184</v>
      </c>
      <c r="H50" s="180">
        <v>1048</v>
      </c>
      <c r="I50" s="180">
        <f t="shared" si="3"/>
        <v>18232</v>
      </c>
      <c r="J50" s="181">
        <f t="shared" si="4"/>
        <v>3.9152946027260174E-2</v>
      </c>
      <c r="K50" s="180">
        <f t="shared" si="0"/>
        <v>27346</v>
      </c>
      <c r="P50" s="193"/>
    </row>
    <row r="51" spans="2:16" ht="12.75" customHeight="1" x14ac:dyDescent="0.2">
      <c r="B51" s="182" t="s">
        <v>468</v>
      </c>
      <c r="C51" s="180">
        <v>3937</v>
      </c>
      <c r="D51" s="180">
        <v>1610</v>
      </c>
      <c r="E51" s="180">
        <f t="shared" si="1"/>
        <v>5547</v>
      </c>
      <c r="F51" s="181">
        <f t="shared" si="2"/>
        <v>2.6587484182675716E-2</v>
      </c>
      <c r="G51" s="180">
        <v>11953</v>
      </c>
      <c r="H51" s="180">
        <v>563</v>
      </c>
      <c r="I51" s="180">
        <f t="shared" si="3"/>
        <v>12516</v>
      </c>
      <c r="J51" s="181">
        <f t="shared" si="4"/>
        <v>2.6877921921741352E-2</v>
      </c>
      <c r="K51" s="180">
        <f t="shared" si="0"/>
        <v>18063</v>
      </c>
      <c r="P51" s="193"/>
    </row>
    <row r="52" spans="2:16" ht="12.75" customHeight="1" x14ac:dyDescent="0.2">
      <c r="B52" s="182" t="s">
        <v>469</v>
      </c>
      <c r="C52" s="180">
        <v>4199</v>
      </c>
      <c r="D52" s="180">
        <v>2596</v>
      </c>
      <c r="E52" s="180">
        <f t="shared" si="1"/>
        <v>6795</v>
      </c>
      <c r="F52" s="181">
        <f t="shared" si="2"/>
        <v>3.2569308639134938E-2</v>
      </c>
      <c r="G52" s="180">
        <v>13779</v>
      </c>
      <c r="H52" s="180">
        <v>799</v>
      </c>
      <c r="I52" s="180">
        <f t="shared" si="3"/>
        <v>14578</v>
      </c>
      <c r="J52" s="181">
        <f t="shared" si="4"/>
        <v>3.130603593601354E-2</v>
      </c>
      <c r="K52" s="180">
        <f t="shared" si="0"/>
        <v>21373</v>
      </c>
      <c r="P52" s="193"/>
    </row>
    <row r="53" spans="2:16" ht="12.75" customHeight="1" x14ac:dyDescent="0.2">
      <c r="B53" s="182" t="s">
        <v>470</v>
      </c>
      <c r="C53" s="180">
        <v>9476</v>
      </c>
      <c r="D53" s="180">
        <v>3920</v>
      </c>
      <c r="E53" s="180">
        <f t="shared" si="1"/>
        <v>13396</v>
      </c>
      <c r="F53" s="181">
        <f t="shared" si="2"/>
        <v>6.4208750335518996E-2</v>
      </c>
      <c r="G53" s="180">
        <v>30742</v>
      </c>
      <c r="H53" s="180">
        <v>1223</v>
      </c>
      <c r="I53" s="180">
        <f t="shared" si="3"/>
        <v>31965</v>
      </c>
      <c r="J53" s="181">
        <f t="shared" si="4"/>
        <v>6.8644357161110767E-2</v>
      </c>
      <c r="K53" s="180">
        <f t="shared" si="0"/>
        <v>45361</v>
      </c>
      <c r="P53" s="193"/>
    </row>
    <row r="54" spans="2:16" ht="12.75" customHeight="1" x14ac:dyDescent="0.2">
      <c r="B54" s="182" t="s">
        <v>471</v>
      </c>
      <c r="C54" s="180">
        <v>1327</v>
      </c>
      <c r="D54" s="180">
        <v>647</v>
      </c>
      <c r="E54" s="180">
        <f t="shared" si="1"/>
        <v>1974</v>
      </c>
      <c r="F54" s="181">
        <f t="shared" si="2"/>
        <v>9.4616357989186703E-3</v>
      </c>
      <c r="G54" s="180">
        <v>4668</v>
      </c>
      <c r="H54" s="180">
        <v>279</v>
      </c>
      <c r="I54" s="180">
        <f t="shared" si="3"/>
        <v>4947</v>
      </c>
      <c r="J54" s="181">
        <f t="shared" si="4"/>
        <v>1.0623608161301892E-2</v>
      </c>
      <c r="K54" s="180">
        <f t="shared" si="0"/>
        <v>6921</v>
      </c>
      <c r="P54" s="193"/>
    </row>
    <row r="55" spans="2:16" ht="12.75" customHeight="1" x14ac:dyDescent="0.2">
      <c r="B55" s="182" t="s">
        <v>472</v>
      </c>
      <c r="C55" s="180">
        <v>631</v>
      </c>
      <c r="D55" s="180">
        <v>329</v>
      </c>
      <c r="E55" s="180">
        <f t="shared" si="1"/>
        <v>960</v>
      </c>
      <c r="F55" s="181">
        <f t="shared" si="2"/>
        <v>4.6014034280455543E-3</v>
      </c>
      <c r="G55" s="180">
        <v>2407</v>
      </c>
      <c r="H55" s="180">
        <v>147</v>
      </c>
      <c r="I55" s="180">
        <f t="shared" si="3"/>
        <v>2554</v>
      </c>
      <c r="J55" s="181">
        <f t="shared" si="4"/>
        <v>5.4846766209753449E-3</v>
      </c>
      <c r="K55" s="180">
        <f t="shared" si="0"/>
        <v>3514</v>
      </c>
      <c r="P55" s="193"/>
    </row>
    <row r="56" spans="2:16" ht="12.75" customHeight="1" x14ac:dyDescent="0.2">
      <c r="B56" s="182" t="s">
        <v>473</v>
      </c>
      <c r="C56" s="180">
        <v>3249</v>
      </c>
      <c r="D56" s="180">
        <v>1423</v>
      </c>
      <c r="E56" s="180">
        <f t="shared" si="1"/>
        <v>4672</v>
      </c>
      <c r="F56" s="181">
        <f t="shared" si="2"/>
        <v>2.2393496683155028E-2</v>
      </c>
      <c r="G56" s="180">
        <v>9249</v>
      </c>
      <c r="H56" s="180">
        <v>628</v>
      </c>
      <c r="I56" s="180">
        <f t="shared" si="3"/>
        <v>9877</v>
      </c>
      <c r="J56" s="181">
        <f t="shared" si="4"/>
        <v>2.1210709078063227E-2</v>
      </c>
      <c r="K56" s="180">
        <f t="shared" si="0"/>
        <v>14549</v>
      </c>
      <c r="P56" s="193"/>
    </row>
    <row r="57" spans="2:16" ht="12.75" customHeight="1" x14ac:dyDescent="0.2">
      <c r="B57" s="182" t="s">
        <v>474</v>
      </c>
      <c r="C57" s="180">
        <v>321</v>
      </c>
      <c r="D57" s="180">
        <v>199</v>
      </c>
      <c r="E57" s="180">
        <f t="shared" si="1"/>
        <v>520</v>
      </c>
      <c r="F57" s="181">
        <f t="shared" si="2"/>
        <v>2.4924268568580084E-3</v>
      </c>
      <c r="G57" s="180">
        <v>946</v>
      </c>
      <c r="H57" s="180">
        <v>72</v>
      </c>
      <c r="I57" s="180">
        <f t="shared" si="3"/>
        <v>1018</v>
      </c>
      <c r="J57" s="181">
        <f t="shared" si="4"/>
        <v>2.1861397024874316E-3</v>
      </c>
      <c r="K57" s="180">
        <f t="shared" si="0"/>
        <v>1538</v>
      </c>
      <c r="P57" s="193"/>
    </row>
    <row r="58" spans="2:16" ht="12.75" customHeight="1" x14ac:dyDescent="0.2">
      <c r="B58" s="182" t="s">
        <v>475</v>
      </c>
      <c r="C58" s="180">
        <v>1844</v>
      </c>
      <c r="D58" s="180">
        <v>278</v>
      </c>
      <c r="E58" s="180">
        <f t="shared" si="1"/>
        <v>2122</v>
      </c>
      <c r="F58" s="181">
        <f t="shared" si="2"/>
        <v>1.0171018827409027E-2</v>
      </c>
      <c r="G58" s="180">
        <v>5209</v>
      </c>
      <c r="H58" s="180">
        <v>116</v>
      </c>
      <c r="I58" s="180">
        <f t="shared" si="3"/>
        <v>5325</v>
      </c>
      <c r="J58" s="181">
        <f t="shared" si="4"/>
        <v>1.1435357481086025E-2</v>
      </c>
      <c r="K58" s="180">
        <f t="shared" si="0"/>
        <v>7447</v>
      </c>
      <c r="P58" s="193"/>
    </row>
    <row r="59" spans="2:16" ht="12.75" customHeight="1" x14ac:dyDescent="0.2">
      <c r="B59" s="182" t="s">
        <v>476</v>
      </c>
      <c r="C59" s="180">
        <v>783</v>
      </c>
      <c r="D59" s="180">
        <v>108</v>
      </c>
      <c r="E59" s="180">
        <f t="shared" si="1"/>
        <v>891</v>
      </c>
      <c r="F59" s="181">
        <f t="shared" si="2"/>
        <v>4.2706775566547801E-3</v>
      </c>
      <c r="G59" s="180">
        <v>1730</v>
      </c>
      <c r="H59" s="180">
        <v>55</v>
      </c>
      <c r="I59" s="180">
        <f t="shared" si="3"/>
        <v>1785</v>
      </c>
      <c r="J59" s="181">
        <f t="shared" si="4"/>
        <v>3.8332606767584143E-3</v>
      </c>
      <c r="K59" s="180">
        <f t="shared" si="0"/>
        <v>2676</v>
      </c>
      <c r="P59" s="193"/>
    </row>
    <row r="60" spans="2:16" ht="12.75" customHeight="1" x14ac:dyDescent="0.2">
      <c r="B60" s="182" t="s">
        <v>477</v>
      </c>
      <c r="C60" s="180">
        <v>3618</v>
      </c>
      <c r="D60" s="180">
        <v>707</v>
      </c>
      <c r="E60" s="180">
        <f t="shared" si="1"/>
        <v>4325</v>
      </c>
      <c r="F60" s="181">
        <f t="shared" si="2"/>
        <v>2.0730281069059397E-2</v>
      </c>
      <c r="G60" s="180">
        <v>12620</v>
      </c>
      <c r="H60" s="180">
        <v>370</v>
      </c>
      <c r="I60" s="180">
        <f t="shared" si="3"/>
        <v>12990</v>
      </c>
      <c r="J60" s="181">
        <f t="shared" si="4"/>
        <v>2.7895829798930981E-2</v>
      </c>
      <c r="K60" s="180">
        <f t="shared" si="0"/>
        <v>17315</v>
      </c>
      <c r="P60" s="193"/>
    </row>
    <row r="61" spans="2:16" ht="12.75" customHeight="1" x14ac:dyDescent="0.2">
      <c r="B61" s="182" t="s">
        <v>478</v>
      </c>
      <c r="C61" s="180">
        <v>1456</v>
      </c>
      <c r="D61" s="180">
        <v>311</v>
      </c>
      <c r="E61" s="180">
        <f t="shared" si="1"/>
        <v>1767</v>
      </c>
      <c r="F61" s="181">
        <f t="shared" si="2"/>
        <v>8.4694581847463476E-3</v>
      </c>
      <c r="G61" s="180">
        <v>4594</v>
      </c>
      <c r="H61" s="180">
        <v>146</v>
      </c>
      <c r="I61" s="180">
        <f t="shared" si="3"/>
        <v>4740</v>
      </c>
      <c r="J61" s="181">
        <f t="shared" si="4"/>
        <v>1.0179078771896293E-2</v>
      </c>
      <c r="K61" s="180">
        <f t="shared" si="0"/>
        <v>6507</v>
      </c>
      <c r="L61" s="188" t="s">
        <v>118</v>
      </c>
      <c r="P61" s="193"/>
    </row>
    <row r="62" spans="2:16" ht="12.75" customHeight="1" x14ac:dyDescent="0.2">
      <c r="B62" s="182" t="s">
        <v>479</v>
      </c>
      <c r="C62" s="180">
        <v>8758</v>
      </c>
      <c r="D62" s="180">
        <v>2539</v>
      </c>
      <c r="E62" s="180">
        <f t="shared" si="1"/>
        <v>11297</v>
      </c>
      <c r="F62" s="181">
        <f t="shared" si="2"/>
        <v>5.414797346524023E-2</v>
      </c>
      <c r="G62" s="180">
        <v>26867</v>
      </c>
      <c r="H62" s="180">
        <v>958</v>
      </c>
      <c r="I62" s="180">
        <f t="shared" si="3"/>
        <v>27825</v>
      </c>
      <c r="J62" s="181">
        <f t="shared" si="4"/>
        <v>5.9753769372998811E-2</v>
      </c>
      <c r="K62" s="180">
        <f t="shared" si="0"/>
        <v>39122</v>
      </c>
      <c r="P62" s="193"/>
    </row>
    <row r="63" spans="2:16" x14ac:dyDescent="0.2">
      <c r="B63" s="182" t="s">
        <v>64</v>
      </c>
      <c r="C63" s="180">
        <f t="shared" ref="C63:H63" si="5">SUM(C11:C62)</f>
        <v>147387</v>
      </c>
      <c r="D63" s="180">
        <f t="shared" si="5"/>
        <v>61245</v>
      </c>
      <c r="E63" s="182">
        <f t="shared" ref="E63" si="6">C63+D63</f>
        <v>208632</v>
      </c>
      <c r="F63" s="184">
        <f t="shared" ref="F63" si="7">E63/$E$63</f>
        <v>1</v>
      </c>
      <c r="G63" s="180">
        <f t="shared" si="5"/>
        <v>444989</v>
      </c>
      <c r="H63" s="180">
        <f t="shared" si="5"/>
        <v>20672</v>
      </c>
      <c r="I63" s="182">
        <f t="shared" ref="I63" si="8">G63+H63</f>
        <v>465661</v>
      </c>
      <c r="J63" s="184">
        <f t="shared" ref="J63" si="9">I63/$I$63</f>
        <v>1</v>
      </c>
      <c r="K63" s="182">
        <f t="shared" ref="K63:K64" si="10">E63+I63</f>
        <v>674293</v>
      </c>
      <c r="P63" s="193"/>
    </row>
    <row r="64" spans="2:16" ht="25.5" customHeight="1" x14ac:dyDescent="0.2">
      <c r="B64" s="194" t="s">
        <v>80</v>
      </c>
      <c r="C64" s="195">
        <f>+C63/$K$63</f>
        <v>0.21858005347823573</v>
      </c>
      <c r="D64" s="195">
        <f>+D63/$K$63</f>
        <v>9.0828467743251082E-2</v>
      </c>
      <c r="E64" s="196">
        <f>C64+D64</f>
        <v>0.30940852122148682</v>
      </c>
      <c r="F64" s="196"/>
      <c r="G64" s="195">
        <f>+G63/$K$63</f>
        <v>0.65993418291454897</v>
      </c>
      <c r="H64" s="195">
        <f>+H63/$K$63</f>
        <v>3.0657295863964183E-2</v>
      </c>
      <c r="I64" s="196">
        <f>G64+H64</f>
        <v>0.69059147877851312</v>
      </c>
      <c r="J64" s="196"/>
      <c r="K64" s="196">
        <f t="shared" si="10"/>
        <v>1</v>
      </c>
    </row>
    <row r="65" spans="2:12" x14ac:dyDescent="0.2">
      <c r="B65" s="187"/>
      <c r="C65" s="200"/>
      <c r="D65" s="200"/>
      <c r="E65" s="200"/>
      <c r="F65" s="200"/>
      <c r="G65" s="200"/>
      <c r="H65" s="200"/>
      <c r="I65" s="200"/>
      <c r="J65" s="200"/>
      <c r="K65" s="200"/>
    </row>
    <row r="66" spans="2:12" ht="12.75" x14ac:dyDescent="0.2">
      <c r="B66" s="418" t="s">
        <v>141</v>
      </c>
      <c r="C66" s="418"/>
      <c r="D66" s="418"/>
      <c r="E66" s="418"/>
      <c r="F66" s="418"/>
      <c r="G66" s="418"/>
      <c r="H66" s="418"/>
      <c r="I66" s="418"/>
      <c r="J66" s="418"/>
      <c r="K66" s="418"/>
    </row>
    <row r="67" spans="2:12" ht="12.75" x14ac:dyDescent="0.2">
      <c r="B67" s="431" t="str">
        <f>'Solicitudes Regiones'!$B$6:$P$6</f>
        <v>Acumuladas de julio de 2008 a enero de 2018</v>
      </c>
      <c r="C67" s="431"/>
      <c r="D67" s="431"/>
      <c r="E67" s="431"/>
      <c r="F67" s="431"/>
      <c r="G67" s="431"/>
      <c r="H67" s="431"/>
      <c r="I67" s="431"/>
      <c r="J67" s="431"/>
      <c r="K67" s="431"/>
    </row>
    <row r="69" spans="2:12" ht="15" customHeight="1" x14ac:dyDescent="0.2">
      <c r="B69" s="446" t="s">
        <v>81</v>
      </c>
      <c r="C69" s="446"/>
      <c r="D69" s="446"/>
      <c r="E69" s="446"/>
      <c r="F69" s="446"/>
      <c r="G69" s="446"/>
      <c r="H69" s="446"/>
      <c r="I69" s="446"/>
      <c r="J69" s="446"/>
      <c r="K69" s="446"/>
      <c r="L69" s="201"/>
    </row>
    <row r="70" spans="2:12" ht="15" customHeight="1" x14ac:dyDescent="0.2">
      <c r="B70" s="446" t="s">
        <v>72</v>
      </c>
      <c r="C70" s="446" t="s">
        <v>2</v>
      </c>
      <c r="D70" s="446"/>
      <c r="E70" s="446"/>
      <c r="F70" s="446"/>
      <c r="G70" s="446"/>
      <c r="H70" s="446"/>
      <c r="I70" s="446"/>
      <c r="J70" s="446"/>
      <c r="K70" s="446"/>
    </row>
    <row r="71" spans="2:12" ht="15" customHeight="1" x14ac:dyDescent="0.2">
      <c r="B71" s="446"/>
      <c r="C71" s="186" t="s">
        <v>73</v>
      </c>
      <c r="D71" s="186" t="s">
        <v>74</v>
      </c>
      <c r="E71" s="186" t="s">
        <v>75</v>
      </c>
      <c r="F71" s="186" t="s">
        <v>76</v>
      </c>
      <c r="G71" s="186" t="s">
        <v>8</v>
      </c>
      <c r="H71" s="186" t="s">
        <v>77</v>
      </c>
      <c r="I71" s="186" t="s">
        <v>78</v>
      </c>
      <c r="J71" s="186" t="s">
        <v>79</v>
      </c>
      <c r="K71" s="186" t="s">
        <v>44</v>
      </c>
    </row>
    <row r="72" spans="2:12" ht="12.75" customHeight="1" x14ac:dyDescent="0.2">
      <c r="B72" s="182" t="s">
        <v>428</v>
      </c>
      <c r="C72" s="231">
        <v>4342</v>
      </c>
      <c r="D72" s="231">
        <v>931</v>
      </c>
      <c r="E72" s="231">
        <f>C72+D72</f>
        <v>5273</v>
      </c>
      <c r="F72" s="232">
        <f>E72/$E$124</f>
        <v>3.1146262802868314E-2</v>
      </c>
      <c r="G72" s="231">
        <v>13017</v>
      </c>
      <c r="H72" s="231">
        <v>576</v>
      </c>
      <c r="I72" s="231">
        <f>G72+H72</f>
        <v>13593</v>
      </c>
      <c r="J72" s="232">
        <f>I72/$I$124</f>
        <v>3.5176841718445519E-2</v>
      </c>
      <c r="K72" s="231">
        <f t="shared" ref="K72:K123" si="11">E72+I72</f>
        <v>18866</v>
      </c>
    </row>
    <row r="73" spans="2:12" ht="12.75" customHeight="1" x14ac:dyDescent="0.2">
      <c r="B73" s="182" t="s">
        <v>429</v>
      </c>
      <c r="C73" s="231">
        <v>1745</v>
      </c>
      <c r="D73" s="231">
        <v>748</v>
      </c>
      <c r="E73" s="231">
        <f t="shared" ref="E73:E123" si="12">C73+D73</f>
        <v>2493</v>
      </c>
      <c r="F73" s="232">
        <f t="shared" ref="F73:F123" si="13">E73/$E$124</f>
        <v>1.4725513591418682E-2</v>
      </c>
      <c r="G73" s="231">
        <v>5123</v>
      </c>
      <c r="H73" s="231">
        <v>193</v>
      </c>
      <c r="I73" s="231">
        <f t="shared" ref="I73:I123" si="14">G73+H73</f>
        <v>5316</v>
      </c>
      <c r="J73" s="232">
        <f t="shared" ref="J73:J123" si="15">I73/$I$124</f>
        <v>1.3757087513812726E-2</v>
      </c>
      <c r="K73" s="231">
        <f t="shared" si="11"/>
        <v>7809</v>
      </c>
    </row>
    <row r="74" spans="2:12" ht="12.75" customHeight="1" x14ac:dyDescent="0.2">
      <c r="B74" s="182" t="s">
        <v>430</v>
      </c>
      <c r="C74" s="231">
        <v>4272</v>
      </c>
      <c r="D74" s="231">
        <v>1404</v>
      </c>
      <c r="E74" s="231">
        <f t="shared" si="12"/>
        <v>5676</v>
      </c>
      <c r="F74" s="232">
        <f t="shared" si="13"/>
        <v>3.3526680764096442E-2</v>
      </c>
      <c r="G74" s="231">
        <v>10847</v>
      </c>
      <c r="H74" s="231">
        <v>557</v>
      </c>
      <c r="I74" s="231">
        <f t="shared" si="14"/>
        <v>11404</v>
      </c>
      <c r="J74" s="232">
        <f t="shared" si="15"/>
        <v>2.9512006397200967E-2</v>
      </c>
      <c r="K74" s="231">
        <f t="shared" si="11"/>
        <v>17080</v>
      </c>
    </row>
    <row r="75" spans="2:12" ht="12.75" customHeight="1" x14ac:dyDescent="0.2">
      <c r="B75" s="182" t="s">
        <v>431</v>
      </c>
      <c r="C75" s="231">
        <v>1879</v>
      </c>
      <c r="D75" s="231">
        <v>639</v>
      </c>
      <c r="E75" s="231">
        <f t="shared" si="12"/>
        <v>2518</v>
      </c>
      <c r="F75" s="232">
        <f t="shared" si="13"/>
        <v>1.4873182199435316E-2</v>
      </c>
      <c r="G75" s="231">
        <v>4802</v>
      </c>
      <c r="H75" s="231">
        <v>237</v>
      </c>
      <c r="I75" s="231">
        <f t="shared" si="14"/>
        <v>5039</v>
      </c>
      <c r="J75" s="232">
        <f t="shared" si="15"/>
        <v>1.3040249056076435E-2</v>
      </c>
      <c r="K75" s="231">
        <f t="shared" si="11"/>
        <v>7557</v>
      </c>
    </row>
    <row r="76" spans="2:12" ht="12.75" customHeight="1" x14ac:dyDescent="0.2">
      <c r="B76" s="182" t="s">
        <v>432</v>
      </c>
      <c r="C76" s="231">
        <v>1954</v>
      </c>
      <c r="D76" s="231">
        <v>419</v>
      </c>
      <c r="E76" s="231">
        <f t="shared" si="12"/>
        <v>2373</v>
      </c>
      <c r="F76" s="232">
        <f t="shared" si="13"/>
        <v>1.4016704272938841E-2</v>
      </c>
      <c r="G76" s="231">
        <v>6052</v>
      </c>
      <c r="H76" s="231">
        <v>219</v>
      </c>
      <c r="I76" s="231">
        <f t="shared" si="14"/>
        <v>6271</v>
      </c>
      <c r="J76" s="232">
        <f t="shared" si="15"/>
        <v>1.6228498081098497E-2</v>
      </c>
      <c r="K76" s="231">
        <f t="shared" si="11"/>
        <v>8644</v>
      </c>
    </row>
    <row r="77" spans="2:12" ht="12.75" customHeight="1" x14ac:dyDescent="0.2">
      <c r="B77" s="182" t="s">
        <v>433</v>
      </c>
      <c r="C77" s="231">
        <v>2446</v>
      </c>
      <c r="D77" s="231">
        <v>531</v>
      </c>
      <c r="E77" s="231">
        <f t="shared" si="12"/>
        <v>2977</v>
      </c>
      <c r="F77" s="232">
        <f t="shared" si="13"/>
        <v>1.7584377842620704E-2</v>
      </c>
      <c r="G77" s="231">
        <v>5963</v>
      </c>
      <c r="H77" s="231">
        <v>228</v>
      </c>
      <c r="I77" s="231">
        <f t="shared" si="14"/>
        <v>6191</v>
      </c>
      <c r="J77" s="232">
        <f t="shared" si="15"/>
        <v>1.6021468923629531E-2</v>
      </c>
      <c r="K77" s="231">
        <f t="shared" si="11"/>
        <v>9168</v>
      </c>
    </row>
    <row r="78" spans="2:12" ht="12.75" customHeight="1" x14ac:dyDescent="0.2">
      <c r="B78" s="182" t="s">
        <v>434</v>
      </c>
      <c r="C78" s="231">
        <v>4044</v>
      </c>
      <c r="D78" s="231">
        <v>1752</v>
      </c>
      <c r="E78" s="231">
        <f t="shared" si="12"/>
        <v>5796</v>
      </c>
      <c r="F78" s="232">
        <f t="shared" si="13"/>
        <v>3.4235490082576286E-2</v>
      </c>
      <c r="G78" s="231">
        <v>10027</v>
      </c>
      <c r="H78" s="231">
        <v>723</v>
      </c>
      <c r="I78" s="231">
        <f t="shared" si="14"/>
        <v>10750</v>
      </c>
      <c r="J78" s="232">
        <f t="shared" si="15"/>
        <v>2.7819543034892178E-2</v>
      </c>
      <c r="K78" s="231">
        <f t="shared" si="11"/>
        <v>16546</v>
      </c>
    </row>
    <row r="79" spans="2:12" ht="12.75" customHeight="1" x14ac:dyDescent="0.2">
      <c r="B79" s="182" t="s">
        <v>435</v>
      </c>
      <c r="C79" s="231">
        <v>2852</v>
      </c>
      <c r="D79" s="231">
        <v>556</v>
      </c>
      <c r="E79" s="231">
        <f t="shared" si="12"/>
        <v>3408</v>
      </c>
      <c r="F79" s="232">
        <f t="shared" si="13"/>
        <v>2.0130184644827465E-2</v>
      </c>
      <c r="G79" s="231">
        <v>7231</v>
      </c>
      <c r="H79" s="231">
        <v>203</v>
      </c>
      <c r="I79" s="231">
        <f t="shared" si="14"/>
        <v>7434</v>
      </c>
      <c r="J79" s="232">
        <f t="shared" si="15"/>
        <v>1.9238184457803575E-2</v>
      </c>
      <c r="K79" s="231">
        <f t="shared" si="11"/>
        <v>10842</v>
      </c>
    </row>
    <row r="80" spans="2:12" ht="12.75" customHeight="1" x14ac:dyDescent="0.2">
      <c r="B80" s="182" t="s">
        <v>436</v>
      </c>
      <c r="C80" s="231">
        <v>709</v>
      </c>
      <c r="D80" s="231">
        <v>214</v>
      </c>
      <c r="E80" s="231">
        <f t="shared" si="12"/>
        <v>923</v>
      </c>
      <c r="F80" s="232">
        <f t="shared" si="13"/>
        <v>5.4519250079741047E-3</v>
      </c>
      <c r="G80" s="231">
        <v>1910</v>
      </c>
      <c r="H80" s="231">
        <v>65</v>
      </c>
      <c r="I80" s="231">
        <f t="shared" si="14"/>
        <v>1975</v>
      </c>
      <c r="J80" s="232">
        <f t="shared" si="15"/>
        <v>5.1110323250150745E-3</v>
      </c>
      <c r="K80" s="231">
        <f t="shared" si="11"/>
        <v>2898</v>
      </c>
    </row>
    <row r="81" spans="2:11" ht="12.75" customHeight="1" x14ac:dyDescent="0.2">
      <c r="B81" s="182" t="s">
        <v>437</v>
      </c>
      <c r="C81" s="231">
        <v>2939</v>
      </c>
      <c r="D81" s="231">
        <v>772</v>
      </c>
      <c r="E81" s="231">
        <f t="shared" si="12"/>
        <v>3711</v>
      </c>
      <c r="F81" s="232">
        <f t="shared" si="13"/>
        <v>2.1919928173989061E-2</v>
      </c>
      <c r="G81" s="231">
        <v>8687</v>
      </c>
      <c r="H81" s="231">
        <v>305</v>
      </c>
      <c r="I81" s="231">
        <f t="shared" si="14"/>
        <v>8992</v>
      </c>
      <c r="J81" s="232">
        <f t="shared" si="15"/>
        <v>2.3270077299511669E-2</v>
      </c>
      <c r="K81" s="231">
        <f t="shared" si="11"/>
        <v>12703</v>
      </c>
    </row>
    <row r="82" spans="2:11" ht="12.75" customHeight="1" x14ac:dyDescent="0.2">
      <c r="B82" s="182" t="s">
        <v>438</v>
      </c>
      <c r="C82" s="231">
        <v>2670</v>
      </c>
      <c r="D82" s="231">
        <v>564</v>
      </c>
      <c r="E82" s="231">
        <f t="shared" si="12"/>
        <v>3234</v>
      </c>
      <c r="F82" s="232">
        <f t="shared" si="13"/>
        <v>1.9102411133031696E-2</v>
      </c>
      <c r="G82" s="231">
        <v>8270</v>
      </c>
      <c r="H82" s="231">
        <v>274</v>
      </c>
      <c r="I82" s="231">
        <f t="shared" si="14"/>
        <v>8544</v>
      </c>
      <c r="J82" s="232">
        <f t="shared" si="15"/>
        <v>2.2110714017685464E-2</v>
      </c>
      <c r="K82" s="231">
        <f t="shared" si="11"/>
        <v>11778</v>
      </c>
    </row>
    <row r="83" spans="2:11" ht="24" customHeight="1" x14ac:dyDescent="0.2">
      <c r="B83" s="182" t="s">
        <v>439</v>
      </c>
      <c r="C83" s="231">
        <v>3157</v>
      </c>
      <c r="D83" s="231">
        <v>936</v>
      </c>
      <c r="E83" s="231">
        <f t="shared" si="12"/>
        <v>4093</v>
      </c>
      <c r="F83" s="232">
        <f t="shared" si="13"/>
        <v>2.4176304504483218E-2</v>
      </c>
      <c r="G83" s="231">
        <v>9329</v>
      </c>
      <c r="H83" s="231">
        <v>381</v>
      </c>
      <c r="I83" s="231">
        <f t="shared" si="14"/>
        <v>9710</v>
      </c>
      <c r="J83" s="232">
        <f t="shared" si="15"/>
        <v>2.5128163987795632E-2</v>
      </c>
      <c r="K83" s="231">
        <f t="shared" si="11"/>
        <v>13803</v>
      </c>
    </row>
    <row r="84" spans="2:11" ht="12.75" customHeight="1" x14ac:dyDescent="0.2">
      <c r="B84" s="182" t="s">
        <v>440</v>
      </c>
      <c r="C84" s="231">
        <v>4356</v>
      </c>
      <c r="D84" s="231">
        <v>1427</v>
      </c>
      <c r="E84" s="231">
        <f t="shared" si="12"/>
        <v>5783</v>
      </c>
      <c r="F84" s="232">
        <f t="shared" si="13"/>
        <v>3.4158702406407636E-2</v>
      </c>
      <c r="G84" s="231">
        <v>13686</v>
      </c>
      <c r="H84" s="231">
        <v>571</v>
      </c>
      <c r="I84" s="231">
        <f t="shared" si="14"/>
        <v>14257</v>
      </c>
      <c r="J84" s="232">
        <f t="shared" si="15"/>
        <v>3.689518372543793E-2</v>
      </c>
      <c r="K84" s="231">
        <f t="shared" si="11"/>
        <v>20040</v>
      </c>
    </row>
    <row r="85" spans="2:11" ht="12.75" customHeight="1" x14ac:dyDescent="0.2">
      <c r="B85" s="182" t="s">
        <v>441</v>
      </c>
      <c r="C85" s="231">
        <v>3036</v>
      </c>
      <c r="D85" s="231">
        <v>725</v>
      </c>
      <c r="E85" s="231">
        <f t="shared" si="12"/>
        <v>3761</v>
      </c>
      <c r="F85" s="232">
        <f t="shared" si="13"/>
        <v>2.2215265390022328E-2</v>
      </c>
      <c r="G85" s="231">
        <v>8996</v>
      </c>
      <c r="H85" s="231">
        <v>253</v>
      </c>
      <c r="I85" s="231">
        <f t="shared" si="14"/>
        <v>9249</v>
      </c>
      <c r="J85" s="232">
        <f t="shared" si="15"/>
        <v>2.3935158467880722E-2</v>
      </c>
      <c r="K85" s="231">
        <f t="shared" si="11"/>
        <v>13010</v>
      </c>
    </row>
    <row r="86" spans="2:11" ht="12.75" customHeight="1" x14ac:dyDescent="0.2">
      <c r="B86" s="182" t="s">
        <v>442</v>
      </c>
      <c r="C86" s="231">
        <v>3111</v>
      </c>
      <c r="D86" s="231">
        <v>1131</v>
      </c>
      <c r="E86" s="231">
        <f t="shared" si="12"/>
        <v>4242</v>
      </c>
      <c r="F86" s="232">
        <f t="shared" si="13"/>
        <v>2.5056409408262353E-2</v>
      </c>
      <c r="G86" s="231">
        <v>9025</v>
      </c>
      <c r="H86" s="231">
        <v>449</v>
      </c>
      <c r="I86" s="231">
        <f t="shared" si="14"/>
        <v>9474</v>
      </c>
      <c r="J86" s="232">
        <f t="shared" si="15"/>
        <v>2.4517427973262184E-2</v>
      </c>
      <c r="K86" s="231">
        <f t="shared" si="11"/>
        <v>13716</v>
      </c>
    </row>
    <row r="87" spans="2:11" ht="12.75" customHeight="1" x14ac:dyDescent="0.2">
      <c r="B87" s="182" t="s">
        <v>443</v>
      </c>
      <c r="C87" s="231">
        <v>2790</v>
      </c>
      <c r="D87" s="231">
        <v>739</v>
      </c>
      <c r="E87" s="231">
        <f t="shared" si="12"/>
        <v>3529</v>
      </c>
      <c r="F87" s="232">
        <f t="shared" si="13"/>
        <v>2.084490070762797E-2</v>
      </c>
      <c r="G87" s="231">
        <v>8667</v>
      </c>
      <c r="H87" s="231">
        <v>290</v>
      </c>
      <c r="I87" s="231">
        <f t="shared" si="14"/>
        <v>8957</v>
      </c>
      <c r="J87" s="232">
        <f t="shared" si="15"/>
        <v>2.3179502043118999E-2</v>
      </c>
      <c r="K87" s="231">
        <f t="shared" si="11"/>
        <v>12486</v>
      </c>
    </row>
    <row r="88" spans="2:11" ht="12.75" customHeight="1" x14ac:dyDescent="0.2">
      <c r="B88" s="182" t="s">
        <v>444</v>
      </c>
      <c r="C88" s="231">
        <v>8121</v>
      </c>
      <c r="D88" s="231">
        <v>2900</v>
      </c>
      <c r="E88" s="231">
        <f t="shared" si="12"/>
        <v>11021</v>
      </c>
      <c r="F88" s="232">
        <f t="shared" si="13"/>
        <v>6.5098229158052662E-2</v>
      </c>
      <c r="G88" s="231">
        <v>23636</v>
      </c>
      <c r="H88" s="231">
        <v>1093</v>
      </c>
      <c r="I88" s="231">
        <f t="shared" si="14"/>
        <v>24729</v>
      </c>
      <c r="J88" s="232">
        <f t="shared" si="15"/>
        <v>6.3995300438125458E-2</v>
      </c>
      <c r="K88" s="231">
        <f t="shared" si="11"/>
        <v>35750</v>
      </c>
    </row>
    <row r="89" spans="2:11" ht="12.75" customHeight="1" x14ac:dyDescent="0.2">
      <c r="B89" s="182" t="s">
        <v>445</v>
      </c>
      <c r="C89" s="231">
        <v>349</v>
      </c>
      <c r="D89" s="231">
        <v>91</v>
      </c>
      <c r="E89" s="231">
        <f t="shared" si="12"/>
        <v>440</v>
      </c>
      <c r="F89" s="232">
        <f t="shared" si="13"/>
        <v>2.5989675010927478E-3</v>
      </c>
      <c r="G89" s="231">
        <v>722</v>
      </c>
      <c r="H89" s="231">
        <v>25</v>
      </c>
      <c r="I89" s="231">
        <f t="shared" si="14"/>
        <v>747</v>
      </c>
      <c r="J89" s="232">
        <f t="shared" si="15"/>
        <v>1.933134757866461E-3</v>
      </c>
      <c r="K89" s="231">
        <f t="shared" si="11"/>
        <v>1187</v>
      </c>
    </row>
    <row r="90" spans="2:11" ht="12.75" customHeight="1" x14ac:dyDescent="0.2">
      <c r="B90" s="182" t="s">
        <v>446</v>
      </c>
      <c r="C90" s="231">
        <v>1123</v>
      </c>
      <c r="D90" s="231">
        <v>560</v>
      </c>
      <c r="E90" s="231">
        <f t="shared" si="12"/>
        <v>1683</v>
      </c>
      <c r="F90" s="232">
        <f t="shared" si="13"/>
        <v>9.9410506916797602E-3</v>
      </c>
      <c r="G90" s="231">
        <v>2427</v>
      </c>
      <c r="H90" s="231">
        <v>156</v>
      </c>
      <c r="I90" s="231">
        <f t="shared" si="14"/>
        <v>2583</v>
      </c>
      <c r="J90" s="232">
        <f t="shared" si="15"/>
        <v>6.6844539217792084E-3</v>
      </c>
      <c r="K90" s="231">
        <f t="shared" si="11"/>
        <v>4266</v>
      </c>
    </row>
    <row r="91" spans="2:11" ht="12.75" customHeight="1" x14ac:dyDescent="0.2">
      <c r="B91" s="182" t="s">
        <v>447</v>
      </c>
      <c r="C91" s="231">
        <v>347</v>
      </c>
      <c r="D91" s="231">
        <v>110</v>
      </c>
      <c r="E91" s="231">
        <f t="shared" si="12"/>
        <v>457</v>
      </c>
      <c r="F91" s="232">
        <f t="shared" si="13"/>
        <v>2.6993821545440583E-3</v>
      </c>
      <c r="G91" s="231">
        <v>905</v>
      </c>
      <c r="H91" s="231">
        <v>53</v>
      </c>
      <c r="I91" s="231">
        <f t="shared" si="14"/>
        <v>958</v>
      </c>
      <c r="J91" s="232">
        <f t="shared" si="15"/>
        <v>2.4791741606908562E-3</v>
      </c>
      <c r="K91" s="231">
        <f t="shared" si="11"/>
        <v>1415</v>
      </c>
    </row>
    <row r="92" spans="2:11" ht="12.75" customHeight="1" x14ac:dyDescent="0.2">
      <c r="B92" s="182" t="s">
        <v>448</v>
      </c>
      <c r="C92" s="231">
        <v>1340</v>
      </c>
      <c r="D92" s="231">
        <v>414</v>
      </c>
      <c r="E92" s="231">
        <f t="shared" si="12"/>
        <v>1754</v>
      </c>
      <c r="F92" s="232">
        <f t="shared" si="13"/>
        <v>1.0360429538446998E-2</v>
      </c>
      <c r="G92" s="231">
        <v>4453</v>
      </c>
      <c r="H92" s="231">
        <v>219</v>
      </c>
      <c r="I92" s="231">
        <f t="shared" si="14"/>
        <v>4672</v>
      </c>
      <c r="J92" s="232">
        <f t="shared" si="15"/>
        <v>1.2090502796187558E-2</v>
      </c>
      <c r="K92" s="231">
        <f t="shared" si="11"/>
        <v>6426</v>
      </c>
    </row>
    <row r="93" spans="2:11" ht="12.75" customHeight="1" x14ac:dyDescent="0.2">
      <c r="B93" s="182" t="s">
        <v>449</v>
      </c>
      <c r="C93" s="231">
        <v>347</v>
      </c>
      <c r="D93" s="231">
        <v>98</v>
      </c>
      <c r="E93" s="231">
        <f t="shared" si="12"/>
        <v>445</v>
      </c>
      <c r="F93" s="232">
        <f t="shared" si="13"/>
        <v>2.6285012226960744E-3</v>
      </c>
      <c r="G93" s="231">
        <v>995</v>
      </c>
      <c r="H93" s="231">
        <v>57</v>
      </c>
      <c r="I93" s="231">
        <f t="shared" si="14"/>
        <v>1052</v>
      </c>
      <c r="J93" s="232">
        <f t="shared" si="15"/>
        <v>2.7224334207168904E-3</v>
      </c>
      <c r="K93" s="231">
        <f t="shared" si="11"/>
        <v>1497</v>
      </c>
    </row>
    <row r="94" spans="2:11" ht="12.75" customHeight="1" x14ac:dyDescent="0.2">
      <c r="B94" s="182" t="s">
        <v>450</v>
      </c>
      <c r="C94" s="231">
        <v>115</v>
      </c>
      <c r="D94" s="231">
        <v>43</v>
      </c>
      <c r="E94" s="231">
        <f t="shared" si="12"/>
        <v>158</v>
      </c>
      <c r="F94" s="232">
        <f t="shared" si="13"/>
        <v>9.3326560266512306E-4</v>
      </c>
      <c r="G94" s="231">
        <v>349</v>
      </c>
      <c r="H94" s="231">
        <v>12</v>
      </c>
      <c r="I94" s="231">
        <f t="shared" si="14"/>
        <v>361</v>
      </c>
      <c r="J94" s="232">
        <f t="shared" si="15"/>
        <v>9.3421907307870468E-4</v>
      </c>
      <c r="K94" s="231">
        <f t="shared" si="11"/>
        <v>519</v>
      </c>
    </row>
    <row r="95" spans="2:11" ht="12.75" customHeight="1" x14ac:dyDescent="0.2">
      <c r="B95" s="182" t="s">
        <v>451</v>
      </c>
      <c r="C95" s="231">
        <v>750</v>
      </c>
      <c r="D95" s="231">
        <v>176</v>
      </c>
      <c r="E95" s="231">
        <f t="shared" si="12"/>
        <v>926</v>
      </c>
      <c r="F95" s="232">
        <f t="shared" si="13"/>
        <v>5.4696452409361005E-3</v>
      </c>
      <c r="G95" s="231">
        <v>1774</v>
      </c>
      <c r="H95" s="231">
        <v>80</v>
      </c>
      <c r="I95" s="231">
        <f t="shared" si="14"/>
        <v>1854</v>
      </c>
      <c r="J95" s="232">
        <f t="shared" si="15"/>
        <v>4.797900724343265E-3</v>
      </c>
      <c r="K95" s="231">
        <f t="shared" si="11"/>
        <v>2780</v>
      </c>
    </row>
    <row r="96" spans="2:11" ht="12.75" customHeight="1" x14ac:dyDescent="0.2">
      <c r="B96" s="182" t="s">
        <v>452</v>
      </c>
      <c r="C96" s="231">
        <v>319</v>
      </c>
      <c r="D96" s="231">
        <v>77</v>
      </c>
      <c r="E96" s="231">
        <f t="shared" si="12"/>
        <v>396</v>
      </c>
      <c r="F96" s="232">
        <f t="shared" si="13"/>
        <v>2.3390707509834728E-3</v>
      </c>
      <c r="G96" s="231">
        <v>540</v>
      </c>
      <c r="H96" s="231">
        <v>35</v>
      </c>
      <c r="I96" s="231">
        <f t="shared" si="14"/>
        <v>575</v>
      </c>
      <c r="J96" s="232">
        <f t="shared" si="15"/>
        <v>1.4880220693081862E-3</v>
      </c>
      <c r="K96" s="231">
        <f t="shared" si="11"/>
        <v>971</v>
      </c>
    </row>
    <row r="97" spans="2:11" ht="12.75" customHeight="1" x14ac:dyDescent="0.2">
      <c r="B97" s="182" t="s">
        <v>453</v>
      </c>
      <c r="C97" s="231">
        <v>767</v>
      </c>
      <c r="D97" s="231">
        <v>225</v>
      </c>
      <c r="E97" s="231">
        <f t="shared" si="12"/>
        <v>992</v>
      </c>
      <c r="F97" s="232">
        <f t="shared" si="13"/>
        <v>5.8594903661000133E-3</v>
      </c>
      <c r="G97" s="231">
        <v>1899</v>
      </c>
      <c r="H97" s="231">
        <v>84</v>
      </c>
      <c r="I97" s="231">
        <f t="shared" si="14"/>
        <v>1983</v>
      </c>
      <c r="J97" s="232">
        <f t="shared" si="15"/>
        <v>5.1317352407619712E-3</v>
      </c>
      <c r="K97" s="231">
        <f t="shared" si="11"/>
        <v>2975</v>
      </c>
    </row>
    <row r="98" spans="2:11" ht="12.75" customHeight="1" x14ac:dyDescent="0.2">
      <c r="B98" s="182" t="s">
        <v>454</v>
      </c>
      <c r="C98" s="231">
        <v>964</v>
      </c>
      <c r="D98" s="231">
        <v>297</v>
      </c>
      <c r="E98" s="231">
        <f t="shared" si="12"/>
        <v>1261</v>
      </c>
      <c r="F98" s="232">
        <f t="shared" si="13"/>
        <v>7.4484045883589879E-3</v>
      </c>
      <c r="G98" s="231">
        <v>3102</v>
      </c>
      <c r="H98" s="231">
        <v>129</v>
      </c>
      <c r="I98" s="231">
        <f t="shared" si="14"/>
        <v>3231</v>
      </c>
      <c r="J98" s="232">
        <f t="shared" si="15"/>
        <v>8.3613900972778262E-3</v>
      </c>
      <c r="K98" s="231">
        <f t="shared" si="11"/>
        <v>4492</v>
      </c>
    </row>
    <row r="99" spans="2:11" ht="12.75" customHeight="1" x14ac:dyDescent="0.2">
      <c r="B99" s="182" t="s">
        <v>455</v>
      </c>
      <c r="C99" s="231">
        <v>1578</v>
      </c>
      <c r="D99" s="231">
        <v>462</v>
      </c>
      <c r="E99" s="231">
        <f t="shared" si="12"/>
        <v>2040</v>
      </c>
      <c r="F99" s="232">
        <f t="shared" si="13"/>
        <v>1.2049758414157286E-2</v>
      </c>
      <c r="G99" s="231">
        <v>5248</v>
      </c>
      <c r="H99" s="231">
        <v>228</v>
      </c>
      <c r="I99" s="231">
        <f t="shared" si="14"/>
        <v>5476</v>
      </c>
      <c r="J99" s="232">
        <f t="shared" si="15"/>
        <v>1.4171145828750656E-2</v>
      </c>
      <c r="K99" s="231">
        <f t="shared" si="11"/>
        <v>7516</v>
      </c>
    </row>
    <row r="100" spans="2:11" ht="12.75" customHeight="1" x14ac:dyDescent="0.2">
      <c r="B100" s="182" t="s">
        <v>456</v>
      </c>
      <c r="C100" s="231">
        <v>1977</v>
      </c>
      <c r="D100" s="231">
        <v>844</v>
      </c>
      <c r="E100" s="231">
        <f t="shared" si="12"/>
        <v>2821</v>
      </c>
      <c r="F100" s="232">
        <f t="shared" si="13"/>
        <v>1.6662925728596911E-2</v>
      </c>
      <c r="G100" s="231">
        <v>5434</v>
      </c>
      <c r="H100" s="231">
        <v>380</v>
      </c>
      <c r="I100" s="231">
        <f t="shared" si="14"/>
        <v>5814</v>
      </c>
      <c r="J100" s="232">
        <f t="shared" si="15"/>
        <v>1.5045844019057035E-2</v>
      </c>
      <c r="K100" s="231">
        <f t="shared" si="11"/>
        <v>8635</v>
      </c>
    </row>
    <row r="101" spans="2:11" ht="12.75" customHeight="1" x14ac:dyDescent="0.2">
      <c r="B101" s="182" t="s">
        <v>457</v>
      </c>
      <c r="C101" s="231">
        <v>3779</v>
      </c>
      <c r="D101" s="231">
        <v>1295</v>
      </c>
      <c r="E101" s="231">
        <f t="shared" si="12"/>
        <v>5074</v>
      </c>
      <c r="F101" s="232">
        <f t="shared" si="13"/>
        <v>2.9970820683055913E-2</v>
      </c>
      <c r="G101" s="231">
        <v>11259</v>
      </c>
      <c r="H101" s="231">
        <v>545</v>
      </c>
      <c r="I101" s="231">
        <f t="shared" si="14"/>
        <v>11804</v>
      </c>
      <c r="J101" s="232">
        <f t="shared" si="15"/>
        <v>3.0547152184545789E-2</v>
      </c>
      <c r="K101" s="231">
        <f t="shared" si="11"/>
        <v>16878</v>
      </c>
    </row>
    <row r="102" spans="2:11" ht="12.75" customHeight="1" x14ac:dyDescent="0.2">
      <c r="B102" s="182" t="s">
        <v>458</v>
      </c>
      <c r="C102" s="231">
        <v>3964</v>
      </c>
      <c r="D102" s="231">
        <v>920</v>
      </c>
      <c r="E102" s="231">
        <f t="shared" si="12"/>
        <v>4884</v>
      </c>
      <c r="F102" s="232">
        <f t="shared" si="13"/>
        <v>2.8848539262129498E-2</v>
      </c>
      <c r="G102" s="231">
        <v>11197</v>
      </c>
      <c r="H102" s="231">
        <v>427</v>
      </c>
      <c r="I102" s="231">
        <f t="shared" si="14"/>
        <v>11624</v>
      </c>
      <c r="J102" s="232">
        <f t="shared" si="15"/>
        <v>3.008133658024062E-2</v>
      </c>
      <c r="K102" s="231">
        <f t="shared" si="11"/>
        <v>16508</v>
      </c>
    </row>
    <row r="103" spans="2:11" ht="12.75" customHeight="1" x14ac:dyDescent="0.2">
      <c r="B103" s="182" t="s">
        <v>459</v>
      </c>
      <c r="C103" s="231">
        <v>3991</v>
      </c>
      <c r="D103" s="231">
        <v>1109</v>
      </c>
      <c r="E103" s="231">
        <f t="shared" si="12"/>
        <v>5100</v>
      </c>
      <c r="F103" s="232">
        <f t="shared" si="13"/>
        <v>3.012439603539321E-2</v>
      </c>
      <c r="G103" s="231">
        <v>11330</v>
      </c>
      <c r="H103" s="231">
        <v>452</v>
      </c>
      <c r="I103" s="231">
        <f t="shared" si="14"/>
        <v>11782</v>
      </c>
      <c r="J103" s="232">
        <f t="shared" si="15"/>
        <v>3.0490219166241825E-2</v>
      </c>
      <c r="K103" s="231">
        <f t="shared" si="11"/>
        <v>16882</v>
      </c>
    </row>
    <row r="104" spans="2:11" ht="12.75" customHeight="1" x14ac:dyDescent="0.2">
      <c r="B104" s="182" t="s">
        <v>460</v>
      </c>
      <c r="C104" s="231">
        <v>1578</v>
      </c>
      <c r="D104" s="231">
        <v>737</v>
      </c>
      <c r="E104" s="231">
        <f t="shared" si="12"/>
        <v>2315</v>
      </c>
      <c r="F104" s="232">
        <f t="shared" si="13"/>
        <v>1.3674113102340252E-2</v>
      </c>
      <c r="G104" s="231">
        <v>4135</v>
      </c>
      <c r="H104" s="231">
        <v>273</v>
      </c>
      <c r="I104" s="231">
        <f t="shared" si="14"/>
        <v>4408</v>
      </c>
      <c r="J104" s="232">
        <f t="shared" si="15"/>
        <v>1.1407306576539973E-2</v>
      </c>
      <c r="K104" s="231">
        <f t="shared" si="11"/>
        <v>6723</v>
      </c>
    </row>
    <row r="105" spans="2:11" ht="12.75" customHeight="1" x14ac:dyDescent="0.2">
      <c r="B105" s="182" t="s">
        <v>461</v>
      </c>
      <c r="C105" s="231">
        <v>2474</v>
      </c>
      <c r="D105" s="231">
        <v>468</v>
      </c>
      <c r="E105" s="231">
        <f t="shared" si="12"/>
        <v>2942</v>
      </c>
      <c r="F105" s="232">
        <f t="shared" si="13"/>
        <v>1.7377641791397419E-2</v>
      </c>
      <c r="G105" s="231">
        <v>6231</v>
      </c>
      <c r="H105" s="231">
        <v>190</v>
      </c>
      <c r="I105" s="231">
        <f t="shared" si="14"/>
        <v>6421</v>
      </c>
      <c r="J105" s="232">
        <f t="shared" si="15"/>
        <v>1.6616677751352806E-2</v>
      </c>
      <c r="K105" s="231">
        <f t="shared" si="11"/>
        <v>9363</v>
      </c>
    </row>
    <row r="106" spans="2:11" ht="12.75" customHeight="1" x14ac:dyDescent="0.2">
      <c r="B106" s="182" t="s">
        <v>462</v>
      </c>
      <c r="C106" s="231">
        <v>2983</v>
      </c>
      <c r="D106" s="231">
        <v>801</v>
      </c>
      <c r="E106" s="231">
        <f t="shared" si="12"/>
        <v>3784</v>
      </c>
      <c r="F106" s="232">
        <f t="shared" si="13"/>
        <v>2.235112050939763E-2</v>
      </c>
      <c r="G106" s="231">
        <v>7534</v>
      </c>
      <c r="H106" s="231">
        <v>296</v>
      </c>
      <c r="I106" s="231">
        <f t="shared" si="14"/>
        <v>7830</v>
      </c>
      <c r="J106" s="232">
        <f t="shared" si="15"/>
        <v>2.0262978787274954E-2</v>
      </c>
      <c r="K106" s="231">
        <f t="shared" si="11"/>
        <v>11614</v>
      </c>
    </row>
    <row r="107" spans="2:11" ht="12.75" customHeight="1" x14ac:dyDescent="0.2">
      <c r="B107" s="182" t="s">
        <v>463</v>
      </c>
      <c r="C107" s="231">
        <v>3003</v>
      </c>
      <c r="D107" s="231">
        <v>972</v>
      </c>
      <c r="E107" s="231">
        <f t="shared" si="12"/>
        <v>3975</v>
      </c>
      <c r="F107" s="232">
        <f t="shared" si="13"/>
        <v>2.3479308674644709E-2</v>
      </c>
      <c r="G107" s="231">
        <v>8422</v>
      </c>
      <c r="H107" s="231">
        <v>413</v>
      </c>
      <c r="I107" s="231">
        <f t="shared" si="14"/>
        <v>8835</v>
      </c>
      <c r="J107" s="232">
        <f t="shared" si="15"/>
        <v>2.2863782577978827E-2</v>
      </c>
      <c r="K107" s="231">
        <f t="shared" si="11"/>
        <v>12810</v>
      </c>
    </row>
    <row r="108" spans="2:11" ht="12.75" customHeight="1" x14ac:dyDescent="0.2">
      <c r="B108" s="182" t="s">
        <v>464</v>
      </c>
      <c r="C108" s="231">
        <v>2897</v>
      </c>
      <c r="D108" s="231">
        <v>1065</v>
      </c>
      <c r="E108" s="231">
        <f t="shared" si="12"/>
        <v>3962</v>
      </c>
      <c r="F108" s="232">
        <f t="shared" si="13"/>
        <v>2.3402520998476058E-2</v>
      </c>
      <c r="G108" s="231">
        <v>7780</v>
      </c>
      <c r="H108" s="231">
        <v>386</v>
      </c>
      <c r="I108" s="231">
        <f t="shared" si="14"/>
        <v>8166</v>
      </c>
      <c r="J108" s="232">
        <f t="shared" si="15"/>
        <v>2.1132501248644606E-2</v>
      </c>
      <c r="K108" s="231">
        <f t="shared" si="11"/>
        <v>12128</v>
      </c>
    </row>
    <row r="109" spans="2:11" ht="12.75" customHeight="1" x14ac:dyDescent="0.2">
      <c r="B109" s="182" t="s">
        <v>465</v>
      </c>
      <c r="C109" s="231">
        <v>411</v>
      </c>
      <c r="D109" s="231">
        <v>130</v>
      </c>
      <c r="E109" s="231">
        <f t="shared" si="12"/>
        <v>541</v>
      </c>
      <c r="F109" s="232">
        <f t="shared" si="13"/>
        <v>3.1955486774799466E-3</v>
      </c>
      <c r="G109" s="231">
        <v>1048</v>
      </c>
      <c r="H109" s="231">
        <v>48</v>
      </c>
      <c r="I109" s="231">
        <f t="shared" si="14"/>
        <v>1096</v>
      </c>
      <c r="J109" s="232">
        <f t="shared" si="15"/>
        <v>2.8362994573248208E-3</v>
      </c>
      <c r="K109" s="231">
        <f t="shared" si="11"/>
        <v>1637</v>
      </c>
    </row>
    <row r="110" spans="2:11" ht="12.75" customHeight="1" x14ac:dyDescent="0.2">
      <c r="B110" s="182" t="s">
        <v>466</v>
      </c>
      <c r="C110" s="231">
        <v>1114</v>
      </c>
      <c r="D110" s="231">
        <v>384</v>
      </c>
      <c r="E110" s="231">
        <f t="shared" si="12"/>
        <v>1498</v>
      </c>
      <c r="F110" s="232">
        <f t="shared" si="13"/>
        <v>8.8483029923566731E-3</v>
      </c>
      <c r="G110" s="231">
        <v>3370</v>
      </c>
      <c r="H110" s="231">
        <v>151</v>
      </c>
      <c r="I110" s="231">
        <f t="shared" si="14"/>
        <v>3521</v>
      </c>
      <c r="J110" s="232">
        <f t="shared" si="15"/>
        <v>9.1118707931028241E-3</v>
      </c>
      <c r="K110" s="231">
        <f t="shared" si="11"/>
        <v>5019</v>
      </c>
    </row>
    <row r="111" spans="2:11" ht="12.75" customHeight="1" x14ac:dyDescent="0.2">
      <c r="B111" s="182" t="s">
        <v>467</v>
      </c>
      <c r="C111" s="231">
        <v>5432</v>
      </c>
      <c r="D111" s="231">
        <v>1960</v>
      </c>
      <c r="E111" s="231">
        <f t="shared" si="12"/>
        <v>7392</v>
      </c>
      <c r="F111" s="232">
        <f t="shared" si="13"/>
        <v>4.3662654018358164E-2</v>
      </c>
      <c r="G111" s="231">
        <v>14502</v>
      </c>
      <c r="H111" s="231">
        <v>885</v>
      </c>
      <c r="I111" s="231">
        <f t="shared" si="14"/>
        <v>15387</v>
      </c>
      <c r="J111" s="232">
        <f t="shared" si="15"/>
        <v>3.9819470574687064E-2</v>
      </c>
      <c r="K111" s="231">
        <f t="shared" si="11"/>
        <v>22779</v>
      </c>
    </row>
    <row r="112" spans="2:11" ht="12.75" customHeight="1" x14ac:dyDescent="0.2">
      <c r="B112" s="182" t="s">
        <v>468</v>
      </c>
      <c r="C112" s="231">
        <v>3572</v>
      </c>
      <c r="D112" s="231">
        <v>976</v>
      </c>
      <c r="E112" s="231">
        <f t="shared" si="12"/>
        <v>4548</v>
      </c>
      <c r="F112" s="232">
        <f t="shared" si="13"/>
        <v>2.6863873170385948E-2</v>
      </c>
      <c r="G112" s="231">
        <v>10145</v>
      </c>
      <c r="H112" s="231">
        <v>425</v>
      </c>
      <c r="I112" s="231">
        <f t="shared" si="14"/>
        <v>10570</v>
      </c>
      <c r="J112" s="232">
        <f t="shared" si="15"/>
        <v>2.7353727430587005E-2</v>
      </c>
      <c r="K112" s="231">
        <f t="shared" si="11"/>
        <v>15118</v>
      </c>
    </row>
    <row r="113" spans="2:11" ht="12.75" customHeight="1" x14ac:dyDescent="0.2">
      <c r="B113" s="182" t="s">
        <v>469</v>
      </c>
      <c r="C113" s="231">
        <v>3785</v>
      </c>
      <c r="D113" s="231">
        <v>1526</v>
      </c>
      <c r="E113" s="231">
        <f t="shared" si="12"/>
        <v>5311</v>
      </c>
      <c r="F113" s="232">
        <f t="shared" si="13"/>
        <v>3.1370719087053599E-2</v>
      </c>
      <c r="G113" s="231">
        <v>11824</v>
      </c>
      <c r="H113" s="231">
        <v>620</v>
      </c>
      <c r="I113" s="231">
        <f t="shared" si="14"/>
        <v>12444</v>
      </c>
      <c r="J113" s="232">
        <f t="shared" si="15"/>
        <v>3.220338544429751E-2</v>
      </c>
      <c r="K113" s="231">
        <f t="shared" si="11"/>
        <v>17755</v>
      </c>
    </row>
    <row r="114" spans="2:11" ht="12.75" customHeight="1" x14ac:dyDescent="0.2">
      <c r="B114" s="182" t="s">
        <v>470</v>
      </c>
      <c r="C114" s="231">
        <v>8010</v>
      </c>
      <c r="D114" s="231">
        <v>2434</v>
      </c>
      <c r="E114" s="231">
        <f t="shared" si="12"/>
        <v>10444</v>
      </c>
      <c r="F114" s="232">
        <f t="shared" si="13"/>
        <v>6.1690037685028766E-2</v>
      </c>
      <c r="G114" s="231">
        <v>24312</v>
      </c>
      <c r="H114" s="231">
        <v>942</v>
      </c>
      <c r="I114" s="231">
        <f t="shared" si="14"/>
        <v>25254</v>
      </c>
      <c r="J114" s="232">
        <f t="shared" si="15"/>
        <v>6.5353929284015538E-2</v>
      </c>
      <c r="K114" s="231">
        <f t="shared" si="11"/>
        <v>35698</v>
      </c>
    </row>
    <row r="115" spans="2:11" ht="12.75" customHeight="1" x14ac:dyDescent="0.2">
      <c r="B115" s="182" t="s">
        <v>471</v>
      </c>
      <c r="C115" s="231">
        <v>1172</v>
      </c>
      <c r="D115" s="231">
        <v>380</v>
      </c>
      <c r="E115" s="231">
        <f t="shared" si="12"/>
        <v>1552</v>
      </c>
      <c r="F115" s="232">
        <f t="shared" si="13"/>
        <v>9.1672671856726003E-3</v>
      </c>
      <c r="G115" s="231">
        <v>3956</v>
      </c>
      <c r="H115" s="231">
        <v>175</v>
      </c>
      <c r="I115" s="231">
        <f t="shared" si="14"/>
        <v>4131</v>
      </c>
      <c r="J115" s="232">
        <f t="shared" si="15"/>
        <v>1.0690468118803682E-2</v>
      </c>
      <c r="K115" s="231">
        <f t="shared" si="11"/>
        <v>5683</v>
      </c>
    </row>
    <row r="116" spans="2:11" ht="12.75" customHeight="1" x14ac:dyDescent="0.2">
      <c r="B116" s="182" t="s">
        <v>472</v>
      </c>
      <c r="C116" s="231">
        <v>564</v>
      </c>
      <c r="D116" s="231">
        <v>193</v>
      </c>
      <c r="E116" s="231">
        <f t="shared" si="12"/>
        <v>757</v>
      </c>
      <c r="F116" s="232">
        <f t="shared" si="13"/>
        <v>4.4714054507436589E-3</v>
      </c>
      <c r="G116" s="231">
        <v>2145</v>
      </c>
      <c r="H116" s="231">
        <v>118</v>
      </c>
      <c r="I116" s="231">
        <f t="shared" si="14"/>
        <v>2263</v>
      </c>
      <c r="J116" s="232">
        <f t="shared" si="15"/>
        <v>5.8563372919033484E-3</v>
      </c>
      <c r="K116" s="231">
        <f t="shared" si="11"/>
        <v>3020</v>
      </c>
    </row>
    <row r="117" spans="2:11" ht="12.75" customHeight="1" x14ac:dyDescent="0.2">
      <c r="B117" s="182" t="s">
        <v>473</v>
      </c>
      <c r="C117" s="231">
        <v>2863</v>
      </c>
      <c r="D117" s="231">
        <v>792</v>
      </c>
      <c r="E117" s="231">
        <f t="shared" si="12"/>
        <v>3655</v>
      </c>
      <c r="F117" s="232">
        <f t="shared" si="13"/>
        <v>2.1589150492031802E-2</v>
      </c>
      <c r="G117" s="231">
        <v>7752</v>
      </c>
      <c r="H117" s="231">
        <v>413</v>
      </c>
      <c r="I117" s="231">
        <f t="shared" si="14"/>
        <v>8165</v>
      </c>
      <c r="J117" s="232">
        <f t="shared" si="15"/>
        <v>2.1129913384176243E-2</v>
      </c>
      <c r="K117" s="231">
        <f t="shared" si="11"/>
        <v>11820</v>
      </c>
    </row>
    <row r="118" spans="2:11" ht="12.75" customHeight="1" x14ac:dyDescent="0.2">
      <c r="B118" s="182" t="s">
        <v>474</v>
      </c>
      <c r="C118" s="231">
        <v>262</v>
      </c>
      <c r="D118" s="231">
        <v>92</v>
      </c>
      <c r="E118" s="231">
        <f t="shared" si="12"/>
        <v>354</v>
      </c>
      <c r="F118" s="232">
        <f t="shared" si="13"/>
        <v>2.0909874895155287E-3</v>
      </c>
      <c r="G118" s="231">
        <v>755</v>
      </c>
      <c r="H118" s="231">
        <v>44</v>
      </c>
      <c r="I118" s="231">
        <f t="shared" si="14"/>
        <v>799</v>
      </c>
      <c r="J118" s="232">
        <f t="shared" si="15"/>
        <v>2.0677037102212882E-3</v>
      </c>
      <c r="K118" s="231">
        <f t="shared" si="11"/>
        <v>1153</v>
      </c>
    </row>
    <row r="119" spans="2:11" ht="12.75" customHeight="1" x14ac:dyDescent="0.2">
      <c r="B119" s="182" t="s">
        <v>475</v>
      </c>
      <c r="C119" s="231">
        <v>1564</v>
      </c>
      <c r="D119" s="231">
        <v>215</v>
      </c>
      <c r="E119" s="231">
        <f t="shared" si="12"/>
        <v>1779</v>
      </c>
      <c r="F119" s="232">
        <f t="shared" si="13"/>
        <v>1.0508098146463632E-2</v>
      </c>
      <c r="G119" s="231">
        <v>3746</v>
      </c>
      <c r="H119" s="231">
        <v>94</v>
      </c>
      <c r="I119" s="231">
        <f t="shared" si="14"/>
        <v>3840</v>
      </c>
      <c r="J119" s="232">
        <f t="shared" si="15"/>
        <v>9.9373995585103209E-3</v>
      </c>
      <c r="K119" s="231">
        <f t="shared" si="11"/>
        <v>5619</v>
      </c>
    </row>
    <row r="120" spans="2:11" ht="12.75" customHeight="1" x14ac:dyDescent="0.2">
      <c r="B120" s="182" t="s">
        <v>476</v>
      </c>
      <c r="C120" s="231">
        <v>605</v>
      </c>
      <c r="D120" s="231">
        <v>89</v>
      </c>
      <c r="E120" s="231">
        <f t="shared" si="12"/>
        <v>694</v>
      </c>
      <c r="F120" s="232">
        <f t="shared" si="13"/>
        <v>4.0992805585417427E-3</v>
      </c>
      <c r="G120" s="231">
        <v>1150</v>
      </c>
      <c r="H120" s="231">
        <v>45</v>
      </c>
      <c r="I120" s="231">
        <f t="shared" si="14"/>
        <v>1195</v>
      </c>
      <c r="J120" s="232">
        <f t="shared" si="15"/>
        <v>3.0924980396926653E-3</v>
      </c>
      <c r="K120" s="231">
        <f t="shared" si="11"/>
        <v>1889</v>
      </c>
    </row>
    <row r="121" spans="2:11" ht="12.75" customHeight="1" x14ac:dyDescent="0.2">
      <c r="B121" s="182" t="s">
        <v>477</v>
      </c>
      <c r="C121" s="231">
        <v>3218</v>
      </c>
      <c r="D121" s="231">
        <v>542</v>
      </c>
      <c r="E121" s="231">
        <f t="shared" si="12"/>
        <v>3760</v>
      </c>
      <c r="F121" s="232">
        <f t="shared" si="13"/>
        <v>2.2209358645701661E-2</v>
      </c>
      <c r="G121" s="231">
        <v>9943</v>
      </c>
      <c r="H121" s="231">
        <v>299</v>
      </c>
      <c r="I121" s="231">
        <f t="shared" si="14"/>
        <v>10242</v>
      </c>
      <c r="J121" s="232">
        <f t="shared" si="15"/>
        <v>2.6504907884964249E-2</v>
      </c>
      <c r="K121" s="231">
        <f t="shared" si="11"/>
        <v>14002</v>
      </c>
    </row>
    <row r="122" spans="2:11" ht="12.75" customHeight="1" x14ac:dyDescent="0.2">
      <c r="B122" s="182" t="s">
        <v>478</v>
      </c>
      <c r="C122" s="231">
        <v>1287</v>
      </c>
      <c r="D122" s="231">
        <v>196</v>
      </c>
      <c r="E122" s="231">
        <f t="shared" si="12"/>
        <v>1483</v>
      </c>
      <c r="F122" s="232">
        <f t="shared" si="13"/>
        <v>8.7597018275466926E-3</v>
      </c>
      <c r="G122" s="231">
        <v>3650</v>
      </c>
      <c r="H122" s="231">
        <v>125</v>
      </c>
      <c r="I122" s="231">
        <f t="shared" si="14"/>
        <v>3775</v>
      </c>
      <c r="J122" s="232">
        <f t="shared" si="15"/>
        <v>9.7691883680667869E-3</v>
      </c>
      <c r="K122" s="231">
        <f t="shared" si="11"/>
        <v>5258</v>
      </c>
    </row>
    <row r="123" spans="2:11" ht="12.75" customHeight="1" x14ac:dyDescent="0.2">
      <c r="B123" s="182" t="s">
        <v>479</v>
      </c>
      <c r="C123" s="231">
        <v>7546</v>
      </c>
      <c r="D123" s="231">
        <v>1764</v>
      </c>
      <c r="E123" s="231">
        <f t="shared" si="12"/>
        <v>9310</v>
      </c>
      <c r="F123" s="232">
        <f t="shared" si="13"/>
        <v>5.4991789625394277E-2</v>
      </c>
      <c r="G123" s="231">
        <v>20953</v>
      </c>
      <c r="H123" s="231">
        <v>723</v>
      </c>
      <c r="I123" s="231">
        <f t="shared" si="14"/>
        <v>21676</v>
      </c>
      <c r="J123" s="232">
        <f t="shared" si="15"/>
        <v>5.609455021621608E-2</v>
      </c>
      <c r="K123" s="231">
        <f t="shared" si="11"/>
        <v>30986</v>
      </c>
    </row>
    <row r="124" spans="2:11" ht="12.75" customHeight="1" x14ac:dyDescent="0.2">
      <c r="B124" s="182" t="s">
        <v>64</v>
      </c>
      <c r="C124" s="231">
        <f t="shared" ref="C124:H124" si="16">SUM(C72:C123)</f>
        <v>130473</v>
      </c>
      <c r="D124" s="231">
        <f t="shared" si="16"/>
        <v>38825</v>
      </c>
      <c r="E124" s="233">
        <f t="shared" ref="E124" si="17">C124+D124</f>
        <v>169298</v>
      </c>
      <c r="F124" s="234">
        <f t="shared" ref="F124" si="18">E124/$E$124</f>
        <v>1</v>
      </c>
      <c r="G124" s="231">
        <f t="shared" si="16"/>
        <v>370255</v>
      </c>
      <c r="H124" s="231">
        <f t="shared" si="16"/>
        <v>16164</v>
      </c>
      <c r="I124" s="233">
        <f t="shared" ref="I124" si="19">G124+H124</f>
        <v>386419</v>
      </c>
      <c r="J124" s="234">
        <f t="shared" ref="J124" si="20">I124/$I$124</f>
        <v>1</v>
      </c>
      <c r="K124" s="233">
        <f t="shared" ref="K124:K125" si="21">E124+I124</f>
        <v>555717</v>
      </c>
    </row>
    <row r="125" spans="2:11" ht="24" x14ac:dyDescent="0.2">
      <c r="B125" s="194" t="s">
        <v>82</v>
      </c>
      <c r="C125" s="195">
        <f>+C124/$K$124</f>
        <v>0.23478317201021384</v>
      </c>
      <c r="D125" s="195">
        <f>+D124/$K$124</f>
        <v>6.9864697318959113E-2</v>
      </c>
      <c r="E125" s="196">
        <f>C125+D125</f>
        <v>0.30464786932917298</v>
      </c>
      <c r="F125" s="195"/>
      <c r="G125" s="195">
        <f>+G124/$K$124</f>
        <v>0.66626538327961893</v>
      </c>
      <c r="H125" s="195">
        <f>+H124/$K$124</f>
        <v>2.9086747391208114E-2</v>
      </c>
      <c r="I125" s="196">
        <f>G125+H125</f>
        <v>0.69535213067082702</v>
      </c>
      <c r="J125" s="195"/>
      <c r="K125" s="195">
        <f t="shared" si="21"/>
        <v>1</v>
      </c>
    </row>
    <row r="126" spans="2:11" x14ac:dyDescent="0.2">
      <c r="B126" s="187" t="s">
        <v>147</v>
      </c>
    </row>
    <row r="127" spans="2:11" x14ac:dyDescent="0.2">
      <c r="B127" s="187" t="s">
        <v>148</v>
      </c>
    </row>
  </sheetData>
  <mergeCells count="10">
    <mergeCell ref="B6:K6"/>
    <mergeCell ref="B5:K5"/>
    <mergeCell ref="B67:K67"/>
    <mergeCell ref="B66:K66"/>
    <mergeCell ref="B69:K69"/>
    <mergeCell ref="B70:B71"/>
    <mergeCell ref="C70:K7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3"/>
  <sheetViews>
    <sheetView showGridLines="0" workbookViewId="0"/>
  </sheetViews>
  <sheetFormatPr baseColWidth="10" defaultRowHeight="15" x14ac:dyDescent="0.25"/>
  <cols>
    <col min="1" max="1" width="6" customWidth="1"/>
  </cols>
  <sheetData>
    <row r="2" spans="1:14" x14ac:dyDescent="0.25">
      <c r="A2" s="216" t="s">
        <v>119</v>
      </c>
    </row>
    <row r="3" spans="1:14" x14ac:dyDescent="0.25">
      <c r="A3" s="216" t="s">
        <v>120</v>
      </c>
    </row>
    <row r="5" spans="1:14" x14ac:dyDescent="0.25">
      <c r="B5" s="380" t="s">
        <v>593</v>
      </c>
      <c r="C5" s="368"/>
      <c r="D5" s="368"/>
      <c r="N5" s="399" t="s">
        <v>601</v>
      </c>
    </row>
    <row r="7" spans="1:14" x14ac:dyDescent="0.25">
      <c r="B7" s="382" t="s">
        <v>142</v>
      </c>
      <c r="C7" s="383"/>
      <c r="D7" s="383"/>
      <c r="E7" s="383"/>
      <c r="F7" s="383"/>
      <c r="G7" s="383"/>
      <c r="H7" s="383"/>
      <c r="I7" s="383"/>
      <c r="J7" s="383"/>
      <c r="K7" s="383"/>
      <c r="L7" s="383"/>
      <c r="M7" s="383"/>
      <c r="N7" s="384"/>
    </row>
    <row r="8" spans="1:14" ht="27" customHeight="1" x14ac:dyDescent="0.25">
      <c r="B8" s="453" t="s">
        <v>616</v>
      </c>
      <c r="C8" s="454"/>
      <c r="D8" s="454"/>
      <c r="E8" s="454"/>
      <c r="F8" s="454"/>
      <c r="G8" s="454"/>
      <c r="H8" s="454"/>
      <c r="I8" s="454"/>
      <c r="J8" s="454"/>
      <c r="K8" s="454"/>
      <c r="L8" s="454"/>
      <c r="M8" s="454"/>
      <c r="N8" s="455"/>
    </row>
    <row r="10" spans="1:14" x14ac:dyDescent="0.25">
      <c r="B10" s="390" t="s">
        <v>546</v>
      </c>
    </row>
    <row r="11" spans="1:14" x14ac:dyDescent="0.25">
      <c r="B11" s="387" t="s">
        <v>617</v>
      </c>
    </row>
    <row r="12" spans="1:14" x14ac:dyDescent="0.25">
      <c r="B12" s="387" t="s">
        <v>618</v>
      </c>
    </row>
    <row r="13" spans="1:14" x14ac:dyDescent="0.25">
      <c r="B13" s="387" t="s">
        <v>619</v>
      </c>
    </row>
  </sheetData>
  <mergeCells count="1">
    <mergeCell ref="B8:N8"/>
  </mergeCells>
  <hyperlinks>
    <hyperlink ref="B11" location="'Concesiones Mensuales BxH'!A1" display="Concesiones de Bono por Hijo a nivel nacional, por mes, desde Agosto 2009 a marzo 2018"/>
    <hyperlink ref="B12" location="'Solicitudes y Rechazos BxH'!A1" display="Solicitudes, Rechazos y concesiones a nivel nacional, por mes, desde Agosto 2009 a marzo 2018"/>
    <hyperlink ref="B13" location="'Concesiones Mensuales Regional'!A1" display="Concesiones de Bono por Hijo a nivel regional en el mes de marzo de 2018"/>
    <hyperlink ref="N5" location="Índice!A1" display="Volver"/>
  </hyperlink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5"/>
  <sheetViews>
    <sheetView showGridLines="0" zoomScaleNormal="100" workbookViewId="0"/>
  </sheetViews>
  <sheetFormatPr baseColWidth="10" defaultRowHeight="12" x14ac:dyDescent="0.2"/>
  <cols>
    <col min="1" max="1" width="6" style="187" customWidth="1"/>
    <col min="2" max="2" width="12.5703125" style="187" customWidth="1"/>
    <col min="3" max="11" width="11.42578125" style="187"/>
    <col min="12" max="12" width="15.7109375" style="217" customWidth="1"/>
    <col min="13" max="252" width="11.42578125" style="187"/>
    <col min="253" max="253" width="4.5703125" style="187" customWidth="1"/>
    <col min="254" max="254" width="12.5703125" style="187" customWidth="1"/>
    <col min="255" max="256" width="11.42578125" style="187"/>
    <col min="257" max="257" width="11.42578125" style="187" customWidth="1"/>
    <col min="258" max="259" width="11.42578125" style="187"/>
    <col min="260" max="260" width="11.42578125" style="187" customWidth="1"/>
    <col min="261" max="262" width="11.42578125" style="187"/>
    <col min="263" max="263" width="0" style="187" hidden="1" customWidth="1"/>
    <col min="264" max="265" width="11.42578125" style="187"/>
    <col min="266" max="266" width="0" style="187" hidden="1" customWidth="1"/>
    <col min="267" max="267" width="11.42578125" style="187"/>
    <col min="268" max="268" width="15.7109375" style="187" customWidth="1"/>
    <col min="269" max="508" width="11.42578125" style="187"/>
    <col min="509" max="509" width="4.5703125" style="187" customWidth="1"/>
    <col min="510" max="510" width="12.5703125" style="187" customWidth="1"/>
    <col min="511" max="512" width="11.42578125" style="187"/>
    <col min="513" max="513" width="11.42578125" style="187" customWidth="1"/>
    <col min="514" max="515" width="11.42578125" style="187"/>
    <col min="516" max="516" width="11.42578125" style="187" customWidth="1"/>
    <col min="517" max="518" width="11.42578125" style="187"/>
    <col min="519" max="519" width="0" style="187" hidden="1" customWidth="1"/>
    <col min="520" max="521" width="11.42578125" style="187"/>
    <col min="522" max="522" width="0" style="187" hidden="1" customWidth="1"/>
    <col min="523" max="523" width="11.42578125" style="187"/>
    <col min="524" max="524" width="15.7109375" style="187" customWidth="1"/>
    <col min="525" max="764" width="11.42578125" style="187"/>
    <col min="765" max="765" width="4.5703125" style="187" customWidth="1"/>
    <col min="766" max="766" width="12.5703125" style="187" customWidth="1"/>
    <col min="767" max="768" width="11.42578125" style="187"/>
    <col min="769" max="769" width="11.42578125" style="187" customWidth="1"/>
    <col min="770" max="771" width="11.42578125" style="187"/>
    <col min="772" max="772" width="11.42578125" style="187" customWidth="1"/>
    <col min="773" max="774" width="11.42578125" style="187"/>
    <col min="775" max="775" width="0" style="187" hidden="1" customWidth="1"/>
    <col min="776" max="777" width="11.42578125" style="187"/>
    <col min="778" max="778" width="0" style="187" hidden="1" customWidth="1"/>
    <col min="779" max="779" width="11.42578125" style="187"/>
    <col min="780" max="780" width="15.7109375" style="187" customWidth="1"/>
    <col min="781" max="1020" width="11.42578125" style="187"/>
    <col min="1021" max="1021" width="4.5703125" style="187" customWidth="1"/>
    <col min="1022" max="1022" width="12.5703125" style="187" customWidth="1"/>
    <col min="1023" max="1024" width="11.42578125" style="187"/>
    <col min="1025" max="1025" width="11.42578125" style="187" customWidth="1"/>
    <col min="1026" max="1027" width="11.42578125" style="187"/>
    <col min="1028" max="1028" width="11.42578125" style="187" customWidth="1"/>
    <col min="1029" max="1030" width="11.42578125" style="187"/>
    <col min="1031" max="1031" width="0" style="187" hidden="1" customWidth="1"/>
    <col min="1032" max="1033" width="11.42578125" style="187"/>
    <col min="1034" max="1034" width="0" style="187" hidden="1" customWidth="1"/>
    <col min="1035" max="1035" width="11.42578125" style="187"/>
    <col min="1036" max="1036" width="15.7109375" style="187" customWidth="1"/>
    <col min="1037" max="1276" width="11.42578125" style="187"/>
    <col min="1277" max="1277" width="4.5703125" style="187" customWidth="1"/>
    <col min="1278" max="1278" width="12.5703125" style="187" customWidth="1"/>
    <col min="1279" max="1280" width="11.42578125" style="187"/>
    <col min="1281" max="1281" width="11.42578125" style="187" customWidth="1"/>
    <col min="1282" max="1283" width="11.42578125" style="187"/>
    <col min="1284" max="1284" width="11.42578125" style="187" customWidth="1"/>
    <col min="1285" max="1286" width="11.42578125" style="187"/>
    <col min="1287" max="1287" width="0" style="187" hidden="1" customWidth="1"/>
    <col min="1288" max="1289" width="11.42578125" style="187"/>
    <col min="1290" max="1290" width="0" style="187" hidden="1" customWidth="1"/>
    <col min="1291" max="1291" width="11.42578125" style="187"/>
    <col min="1292" max="1292" width="15.7109375" style="187" customWidth="1"/>
    <col min="1293" max="1532" width="11.42578125" style="187"/>
    <col min="1533" max="1533" width="4.5703125" style="187" customWidth="1"/>
    <col min="1534" max="1534" width="12.5703125" style="187" customWidth="1"/>
    <col min="1535" max="1536" width="11.42578125" style="187"/>
    <col min="1537" max="1537" width="11.42578125" style="187" customWidth="1"/>
    <col min="1538" max="1539" width="11.42578125" style="187"/>
    <col min="1540" max="1540" width="11.42578125" style="187" customWidth="1"/>
    <col min="1541" max="1542" width="11.42578125" style="187"/>
    <col min="1543" max="1543" width="0" style="187" hidden="1" customWidth="1"/>
    <col min="1544" max="1545" width="11.42578125" style="187"/>
    <col min="1546" max="1546" width="0" style="187" hidden="1" customWidth="1"/>
    <col min="1547" max="1547" width="11.42578125" style="187"/>
    <col min="1548" max="1548" width="15.7109375" style="187" customWidth="1"/>
    <col min="1549" max="1788" width="11.42578125" style="187"/>
    <col min="1789" max="1789" width="4.5703125" style="187" customWidth="1"/>
    <col min="1790" max="1790" width="12.5703125" style="187" customWidth="1"/>
    <col min="1791" max="1792" width="11.42578125" style="187"/>
    <col min="1793" max="1793" width="11.42578125" style="187" customWidth="1"/>
    <col min="1794" max="1795" width="11.42578125" style="187"/>
    <col min="1796" max="1796" width="11.42578125" style="187" customWidth="1"/>
    <col min="1797" max="1798" width="11.42578125" style="187"/>
    <col min="1799" max="1799" width="0" style="187" hidden="1" customWidth="1"/>
    <col min="1800" max="1801" width="11.42578125" style="187"/>
    <col min="1802" max="1802" width="0" style="187" hidden="1" customWidth="1"/>
    <col min="1803" max="1803" width="11.42578125" style="187"/>
    <col min="1804" max="1804" width="15.7109375" style="187" customWidth="1"/>
    <col min="1805" max="2044" width="11.42578125" style="187"/>
    <col min="2045" max="2045" width="4.5703125" style="187" customWidth="1"/>
    <col min="2046" max="2046" width="12.5703125" style="187" customWidth="1"/>
    <col min="2047" max="2048" width="11.42578125" style="187"/>
    <col min="2049" max="2049" width="11.42578125" style="187" customWidth="1"/>
    <col min="2050" max="2051" width="11.42578125" style="187"/>
    <col min="2052" max="2052" width="11.42578125" style="187" customWidth="1"/>
    <col min="2053" max="2054" width="11.42578125" style="187"/>
    <col min="2055" max="2055" width="0" style="187" hidden="1" customWidth="1"/>
    <col min="2056" max="2057" width="11.42578125" style="187"/>
    <col min="2058" max="2058" width="0" style="187" hidden="1" customWidth="1"/>
    <col min="2059" max="2059" width="11.42578125" style="187"/>
    <col min="2060" max="2060" width="15.7109375" style="187" customWidth="1"/>
    <col min="2061" max="2300" width="11.42578125" style="187"/>
    <col min="2301" max="2301" width="4.5703125" style="187" customWidth="1"/>
    <col min="2302" max="2302" width="12.5703125" style="187" customWidth="1"/>
    <col min="2303" max="2304" width="11.42578125" style="187"/>
    <col min="2305" max="2305" width="11.42578125" style="187" customWidth="1"/>
    <col min="2306" max="2307" width="11.42578125" style="187"/>
    <col min="2308" max="2308" width="11.42578125" style="187" customWidth="1"/>
    <col min="2309" max="2310" width="11.42578125" style="187"/>
    <col min="2311" max="2311" width="0" style="187" hidden="1" customWidth="1"/>
    <col min="2312" max="2313" width="11.42578125" style="187"/>
    <col min="2314" max="2314" width="0" style="187" hidden="1" customWidth="1"/>
    <col min="2315" max="2315" width="11.42578125" style="187"/>
    <col min="2316" max="2316" width="15.7109375" style="187" customWidth="1"/>
    <col min="2317" max="2556" width="11.42578125" style="187"/>
    <col min="2557" max="2557" width="4.5703125" style="187" customWidth="1"/>
    <col min="2558" max="2558" width="12.5703125" style="187" customWidth="1"/>
    <col min="2559" max="2560" width="11.42578125" style="187"/>
    <col min="2561" max="2561" width="11.42578125" style="187" customWidth="1"/>
    <col min="2562" max="2563" width="11.42578125" style="187"/>
    <col min="2564" max="2564" width="11.42578125" style="187" customWidth="1"/>
    <col min="2565" max="2566" width="11.42578125" style="187"/>
    <col min="2567" max="2567" width="0" style="187" hidden="1" customWidth="1"/>
    <col min="2568" max="2569" width="11.42578125" style="187"/>
    <col min="2570" max="2570" width="0" style="187" hidden="1" customWidth="1"/>
    <col min="2571" max="2571" width="11.42578125" style="187"/>
    <col min="2572" max="2572" width="15.7109375" style="187" customWidth="1"/>
    <col min="2573" max="2812" width="11.42578125" style="187"/>
    <col min="2813" max="2813" width="4.5703125" style="187" customWidth="1"/>
    <col min="2814" max="2814" width="12.5703125" style="187" customWidth="1"/>
    <col min="2815" max="2816" width="11.42578125" style="187"/>
    <col min="2817" max="2817" width="11.42578125" style="187" customWidth="1"/>
    <col min="2818" max="2819" width="11.42578125" style="187"/>
    <col min="2820" max="2820" width="11.42578125" style="187" customWidth="1"/>
    <col min="2821" max="2822" width="11.42578125" style="187"/>
    <col min="2823" max="2823" width="0" style="187" hidden="1" customWidth="1"/>
    <col min="2824" max="2825" width="11.42578125" style="187"/>
    <col min="2826" max="2826" width="0" style="187" hidden="1" customWidth="1"/>
    <col min="2827" max="2827" width="11.42578125" style="187"/>
    <col min="2828" max="2828" width="15.7109375" style="187" customWidth="1"/>
    <col min="2829" max="3068" width="11.42578125" style="187"/>
    <col min="3069" max="3069" width="4.5703125" style="187" customWidth="1"/>
    <col min="3070" max="3070" width="12.5703125" style="187" customWidth="1"/>
    <col min="3071" max="3072" width="11.42578125" style="187"/>
    <col min="3073" max="3073" width="11.42578125" style="187" customWidth="1"/>
    <col min="3074" max="3075" width="11.42578125" style="187"/>
    <col min="3076" max="3076" width="11.42578125" style="187" customWidth="1"/>
    <col min="3077" max="3078" width="11.42578125" style="187"/>
    <col min="3079" max="3079" width="0" style="187" hidden="1" customWidth="1"/>
    <col min="3080" max="3081" width="11.42578125" style="187"/>
    <col min="3082" max="3082" width="0" style="187" hidden="1" customWidth="1"/>
    <col min="3083" max="3083" width="11.42578125" style="187"/>
    <col min="3084" max="3084" width="15.7109375" style="187" customWidth="1"/>
    <col min="3085" max="3324" width="11.42578125" style="187"/>
    <col min="3325" max="3325" width="4.5703125" style="187" customWidth="1"/>
    <col min="3326" max="3326" width="12.5703125" style="187" customWidth="1"/>
    <col min="3327" max="3328" width="11.42578125" style="187"/>
    <col min="3329" max="3329" width="11.42578125" style="187" customWidth="1"/>
    <col min="3330" max="3331" width="11.42578125" style="187"/>
    <col min="3332" max="3332" width="11.42578125" style="187" customWidth="1"/>
    <col min="3333" max="3334" width="11.42578125" style="187"/>
    <col min="3335" max="3335" width="0" style="187" hidden="1" customWidth="1"/>
    <col min="3336" max="3337" width="11.42578125" style="187"/>
    <col min="3338" max="3338" width="0" style="187" hidden="1" customWidth="1"/>
    <col min="3339" max="3339" width="11.42578125" style="187"/>
    <col min="3340" max="3340" width="15.7109375" style="187" customWidth="1"/>
    <col min="3341" max="3580" width="11.42578125" style="187"/>
    <col min="3581" max="3581" width="4.5703125" style="187" customWidth="1"/>
    <col min="3582" max="3582" width="12.5703125" style="187" customWidth="1"/>
    <col min="3583" max="3584" width="11.42578125" style="187"/>
    <col min="3585" max="3585" width="11.42578125" style="187" customWidth="1"/>
    <col min="3586" max="3587" width="11.42578125" style="187"/>
    <col min="3588" max="3588" width="11.42578125" style="187" customWidth="1"/>
    <col min="3589" max="3590" width="11.42578125" style="187"/>
    <col min="3591" max="3591" width="0" style="187" hidden="1" customWidth="1"/>
    <col min="3592" max="3593" width="11.42578125" style="187"/>
    <col min="3594" max="3594" width="0" style="187" hidden="1" customWidth="1"/>
    <col min="3595" max="3595" width="11.42578125" style="187"/>
    <col min="3596" max="3596" width="15.7109375" style="187" customWidth="1"/>
    <col min="3597" max="3836" width="11.42578125" style="187"/>
    <col min="3837" max="3837" width="4.5703125" style="187" customWidth="1"/>
    <col min="3838" max="3838" width="12.5703125" style="187" customWidth="1"/>
    <col min="3839" max="3840" width="11.42578125" style="187"/>
    <col min="3841" max="3841" width="11.42578125" style="187" customWidth="1"/>
    <col min="3842" max="3843" width="11.42578125" style="187"/>
    <col min="3844" max="3844" width="11.42578125" style="187" customWidth="1"/>
    <col min="3845" max="3846" width="11.42578125" style="187"/>
    <col min="3847" max="3847" width="0" style="187" hidden="1" customWidth="1"/>
    <col min="3848" max="3849" width="11.42578125" style="187"/>
    <col min="3850" max="3850" width="0" style="187" hidden="1" customWidth="1"/>
    <col min="3851" max="3851" width="11.42578125" style="187"/>
    <col min="3852" max="3852" width="15.7109375" style="187" customWidth="1"/>
    <col min="3853" max="4092" width="11.42578125" style="187"/>
    <col min="4093" max="4093" width="4.5703125" style="187" customWidth="1"/>
    <col min="4094" max="4094" width="12.5703125" style="187" customWidth="1"/>
    <col min="4095" max="4096" width="11.42578125" style="187"/>
    <col min="4097" max="4097" width="11.42578125" style="187" customWidth="1"/>
    <col min="4098" max="4099" width="11.42578125" style="187"/>
    <col min="4100" max="4100" width="11.42578125" style="187" customWidth="1"/>
    <col min="4101" max="4102" width="11.42578125" style="187"/>
    <col min="4103" max="4103" width="0" style="187" hidden="1" customWidth="1"/>
    <col min="4104" max="4105" width="11.42578125" style="187"/>
    <col min="4106" max="4106" width="0" style="187" hidden="1" customWidth="1"/>
    <col min="4107" max="4107" width="11.42578125" style="187"/>
    <col min="4108" max="4108" width="15.7109375" style="187" customWidth="1"/>
    <col min="4109" max="4348" width="11.42578125" style="187"/>
    <col min="4349" max="4349" width="4.5703125" style="187" customWidth="1"/>
    <col min="4350" max="4350" width="12.5703125" style="187" customWidth="1"/>
    <col min="4351" max="4352" width="11.42578125" style="187"/>
    <col min="4353" max="4353" width="11.42578125" style="187" customWidth="1"/>
    <col min="4354" max="4355" width="11.42578125" style="187"/>
    <col min="4356" max="4356" width="11.42578125" style="187" customWidth="1"/>
    <col min="4357" max="4358" width="11.42578125" style="187"/>
    <col min="4359" max="4359" width="0" style="187" hidden="1" customWidth="1"/>
    <col min="4360" max="4361" width="11.42578125" style="187"/>
    <col min="4362" max="4362" width="0" style="187" hidden="1" customWidth="1"/>
    <col min="4363" max="4363" width="11.42578125" style="187"/>
    <col min="4364" max="4364" width="15.7109375" style="187" customWidth="1"/>
    <col min="4365" max="4604" width="11.42578125" style="187"/>
    <col min="4605" max="4605" width="4.5703125" style="187" customWidth="1"/>
    <col min="4606" max="4606" width="12.5703125" style="187" customWidth="1"/>
    <col min="4607" max="4608" width="11.42578125" style="187"/>
    <col min="4609" max="4609" width="11.42578125" style="187" customWidth="1"/>
    <col min="4610" max="4611" width="11.42578125" style="187"/>
    <col min="4612" max="4612" width="11.42578125" style="187" customWidth="1"/>
    <col min="4613" max="4614" width="11.42578125" style="187"/>
    <col min="4615" max="4615" width="0" style="187" hidden="1" customWidth="1"/>
    <col min="4616" max="4617" width="11.42578125" style="187"/>
    <col min="4618" max="4618" width="0" style="187" hidden="1" customWidth="1"/>
    <col min="4619" max="4619" width="11.42578125" style="187"/>
    <col min="4620" max="4620" width="15.7109375" style="187" customWidth="1"/>
    <col min="4621" max="4860" width="11.42578125" style="187"/>
    <col min="4861" max="4861" width="4.5703125" style="187" customWidth="1"/>
    <col min="4862" max="4862" width="12.5703125" style="187" customWidth="1"/>
    <col min="4863" max="4864" width="11.42578125" style="187"/>
    <col min="4865" max="4865" width="11.42578125" style="187" customWidth="1"/>
    <col min="4866" max="4867" width="11.42578125" style="187"/>
    <col min="4868" max="4868" width="11.42578125" style="187" customWidth="1"/>
    <col min="4869" max="4870" width="11.42578125" style="187"/>
    <col min="4871" max="4871" width="0" style="187" hidden="1" customWidth="1"/>
    <col min="4872" max="4873" width="11.42578125" style="187"/>
    <col min="4874" max="4874" width="0" style="187" hidden="1" customWidth="1"/>
    <col min="4875" max="4875" width="11.42578125" style="187"/>
    <col min="4876" max="4876" width="15.7109375" style="187" customWidth="1"/>
    <col min="4877" max="5116" width="11.42578125" style="187"/>
    <col min="5117" max="5117" width="4.5703125" style="187" customWidth="1"/>
    <col min="5118" max="5118" width="12.5703125" style="187" customWidth="1"/>
    <col min="5119" max="5120" width="11.42578125" style="187"/>
    <col min="5121" max="5121" width="11.42578125" style="187" customWidth="1"/>
    <col min="5122" max="5123" width="11.42578125" style="187"/>
    <col min="5124" max="5124" width="11.42578125" style="187" customWidth="1"/>
    <col min="5125" max="5126" width="11.42578125" style="187"/>
    <col min="5127" max="5127" width="0" style="187" hidden="1" customWidth="1"/>
    <col min="5128" max="5129" width="11.42578125" style="187"/>
    <col min="5130" max="5130" width="0" style="187" hidden="1" customWidth="1"/>
    <col min="5131" max="5131" width="11.42578125" style="187"/>
    <col min="5132" max="5132" width="15.7109375" style="187" customWidth="1"/>
    <col min="5133" max="5372" width="11.42578125" style="187"/>
    <col min="5373" max="5373" width="4.5703125" style="187" customWidth="1"/>
    <col min="5374" max="5374" width="12.5703125" style="187" customWidth="1"/>
    <col min="5375" max="5376" width="11.42578125" style="187"/>
    <col min="5377" max="5377" width="11.42578125" style="187" customWidth="1"/>
    <col min="5378" max="5379" width="11.42578125" style="187"/>
    <col min="5380" max="5380" width="11.42578125" style="187" customWidth="1"/>
    <col min="5381" max="5382" width="11.42578125" style="187"/>
    <col min="5383" max="5383" width="0" style="187" hidden="1" customWidth="1"/>
    <col min="5384" max="5385" width="11.42578125" style="187"/>
    <col min="5386" max="5386" width="0" style="187" hidden="1" customWidth="1"/>
    <col min="5387" max="5387" width="11.42578125" style="187"/>
    <col min="5388" max="5388" width="15.7109375" style="187" customWidth="1"/>
    <col min="5389" max="5628" width="11.42578125" style="187"/>
    <col min="5629" max="5629" width="4.5703125" style="187" customWidth="1"/>
    <col min="5630" max="5630" width="12.5703125" style="187" customWidth="1"/>
    <col min="5631" max="5632" width="11.42578125" style="187"/>
    <col min="5633" max="5633" width="11.42578125" style="187" customWidth="1"/>
    <col min="5634" max="5635" width="11.42578125" style="187"/>
    <col min="5636" max="5636" width="11.42578125" style="187" customWidth="1"/>
    <col min="5637" max="5638" width="11.42578125" style="187"/>
    <col min="5639" max="5639" width="0" style="187" hidden="1" customWidth="1"/>
    <col min="5640" max="5641" width="11.42578125" style="187"/>
    <col min="5642" max="5642" width="0" style="187" hidden="1" customWidth="1"/>
    <col min="5643" max="5643" width="11.42578125" style="187"/>
    <col min="5644" max="5644" width="15.7109375" style="187" customWidth="1"/>
    <col min="5645" max="5884" width="11.42578125" style="187"/>
    <col min="5885" max="5885" width="4.5703125" style="187" customWidth="1"/>
    <col min="5886" max="5886" width="12.5703125" style="187" customWidth="1"/>
    <col min="5887" max="5888" width="11.42578125" style="187"/>
    <col min="5889" max="5889" width="11.42578125" style="187" customWidth="1"/>
    <col min="5890" max="5891" width="11.42578125" style="187"/>
    <col min="5892" max="5892" width="11.42578125" style="187" customWidth="1"/>
    <col min="5893" max="5894" width="11.42578125" style="187"/>
    <col min="5895" max="5895" width="0" style="187" hidden="1" customWidth="1"/>
    <col min="5896" max="5897" width="11.42578125" style="187"/>
    <col min="5898" max="5898" width="0" style="187" hidden="1" customWidth="1"/>
    <col min="5899" max="5899" width="11.42578125" style="187"/>
    <col min="5900" max="5900" width="15.7109375" style="187" customWidth="1"/>
    <col min="5901" max="6140" width="11.42578125" style="187"/>
    <col min="6141" max="6141" width="4.5703125" style="187" customWidth="1"/>
    <col min="6142" max="6142" width="12.5703125" style="187" customWidth="1"/>
    <col min="6143" max="6144" width="11.42578125" style="187"/>
    <col min="6145" max="6145" width="11.42578125" style="187" customWidth="1"/>
    <col min="6146" max="6147" width="11.42578125" style="187"/>
    <col min="6148" max="6148" width="11.42578125" style="187" customWidth="1"/>
    <col min="6149" max="6150" width="11.42578125" style="187"/>
    <col min="6151" max="6151" width="0" style="187" hidden="1" customWidth="1"/>
    <col min="6152" max="6153" width="11.42578125" style="187"/>
    <col min="6154" max="6154" width="0" style="187" hidden="1" customWidth="1"/>
    <col min="6155" max="6155" width="11.42578125" style="187"/>
    <col min="6156" max="6156" width="15.7109375" style="187" customWidth="1"/>
    <col min="6157" max="6396" width="11.42578125" style="187"/>
    <col min="6397" max="6397" width="4.5703125" style="187" customWidth="1"/>
    <col min="6398" max="6398" width="12.5703125" style="187" customWidth="1"/>
    <col min="6399" max="6400" width="11.42578125" style="187"/>
    <col min="6401" max="6401" width="11.42578125" style="187" customWidth="1"/>
    <col min="6402" max="6403" width="11.42578125" style="187"/>
    <col min="6404" max="6404" width="11.42578125" style="187" customWidth="1"/>
    <col min="6405" max="6406" width="11.42578125" style="187"/>
    <col min="6407" max="6407" width="0" style="187" hidden="1" customWidth="1"/>
    <col min="6408" max="6409" width="11.42578125" style="187"/>
    <col min="6410" max="6410" width="0" style="187" hidden="1" customWidth="1"/>
    <col min="6411" max="6411" width="11.42578125" style="187"/>
    <col min="6412" max="6412" width="15.7109375" style="187" customWidth="1"/>
    <col min="6413" max="6652" width="11.42578125" style="187"/>
    <col min="6653" max="6653" width="4.5703125" style="187" customWidth="1"/>
    <col min="6654" max="6654" width="12.5703125" style="187" customWidth="1"/>
    <col min="6655" max="6656" width="11.42578125" style="187"/>
    <col min="6657" max="6657" width="11.42578125" style="187" customWidth="1"/>
    <col min="6658" max="6659" width="11.42578125" style="187"/>
    <col min="6660" max="6660" width="11.42578125" style="187" customWidth="1"/>
    <col min="6661" max="6662" width="11.42578125" style="187"/>
    <col min="6663" max="6663" width="0" style="187" hidden="1" customWidth="1"/>
    <col min="6664" max="6665" width="11.42578125" style="187"/>
    <col min="6666" max="6666" width="0" style="187" hidden="1" customWidth="1"/>
    <col min="6667" max="6667" width="11.42578125" style="187"/>
    <col min="6668" max="6668" width="15.7109375" style="187" customWidth="1"/>
    <col min="6669" max="6908" width="11.42578125" style="187"/>
    <col min="6909" max="6909" width="4.5703125" style="187" customWidth="1"/>
    <col min="6910" max="6910" width="12.5703125" style="187" customWidth="1"/>
    <col min="6911" max="6912" width="11.42578125" style="187"/>
    <col min="6913" max="6913" width="11.42578125" style="187" customWidth="1"/>
    <col min="6914" max="6915" width="11.42578125" style="187"/>
    <col min="6916" max="6916" width="11.42578125" style="187" customWidth="1"/>
    <col min="6917" max="6918" width="11.42578125" style="187"/>
    <col min="6919" max="6919" width="0" style="187" hidden="1" customWidth="1"/>
    <col min="6920" max="6921" width="11.42578125" style="187"/>
    <col min="6922" max="6922" width="0" style="187" hidden="1" customWidth="1"/>
    <col min="6923" max="6923" width="11.42578125" style="187"/>
    <col min="6924" max="6924" width="15.7109375" style="187" customWidth="1"/>
    <col min="6925" max="7164" width="11.42578125" style="187"/>
    <col min="7165" max="7165" width="4.5703125" style="187" customWidth="1"/>
    <col min="7166" max="7166" width="12.5703125" style="187" customWidth="1"/>
    <col min="7167" max="7168" width="11.42578125" style="187"/>
    <col min="7169" max="7169" width="11.42578125" style="187" customWidth="1"/>
    <col min="7170" max="7171" width="11.42578125" style="187"/>
    <col min="7172" max="7172" width="11.42578125" style="187" customWidth="1"/>
    <col min="7173" max="7174" width="11.42578125" style="187"/>
    <col min="7175" max="7175" width="0" style="187" hidden="1" customWidth="1"/>
    <col min="7176" max="7177" width="11.42578125" style="187"/>
    <col min="7178" max="7178" width="0" style="187" hidden="1" customWidth="1"/>
    <col min="7179" max="7179" width="11.42578125" style="187"/>
    <col min="7180" max="7180" width="15.7109375" style="187" customWidth="1"/>
    <col min="7181" max="7420" width="11.42578125" style="187"/>
    <col min="7421" max="7421" width="4.5703125" style="187" customWidth="1"/>
    <col min="7422" max="7422" width="12.5703125" style="187" customWidth="1"/>
    <col min="7423" max="7424" width="11.42578125" style="187"/>
    <col min="7425" max="7425" width="11.42578125" style="187" customWidth="1"/>
    <col min="7426" max="7427" width="11.42578125" style="187"/>
    <col min="7428" max="7428" width="11.42578125" style="187" customWidth="1"/>
    <col min="7429" max="7430" width="11.42578125" style="187"/>
    <col min="7431" max="7431" width="0" style="187" hidden="1" customWidth="1"/>
    <col min="7432" max="7433" width="11.42578125" style="187"/>
    <col min="7434" max="7434" width="0" style="187" hidden="1" customWidth="1"/>
    <col min="7435" max="7435" width="11.42578125" style="187"/>
    <col min="7436" max="7436" width="15.7109375" style="187" customWidth="1"/>
    <col min="7437" max="7676" width="11.42578125" style="187"/>
    <col min="7677" max="7677" width="4.5703125" style="187" customWidth="1"/>
    <col min="7678" max="7678" width="12.5703125" style="187" customWidth="1"/>
    <col min="7679" max="7680" width="11.42578125" style="187"/>
    <col min="7681" max="7681" width="11.42578125" style="187" customWidth="1"/>
    <col min="7682" max="7683" width="11.42578125" style="187"/>
    <col min="7684" max="7684" width="11.42578125" style="187" customWidth="1"/>
    <col min="7685" max="7686" width="11.42578125" style="187"/>
    <col min="7687" max="7687" width="0" style="187" hidden="1" customWidth="1"/>
    <col min="7688" max="7689" width="11.42578125" style="187"/>
    <col min="7690" max="7690" width="0" style="187" hidden="1" customWidth="1"/>
    <col min="7691" max="7691" width="11.42578125" style="187"/>
    <col min="7692" max="7692" width="15.7109375" style="187" customWidth="1"/>
    <col min="7693" max="7932" width="11.42578125" style="187"/>
    <col min="7933" max="7933" width="4.5703125" style="187" customWidth="1"/>
    <col min="7934" max="7934" width="12.5703125" style="187" customWidth="1"/>
    <col min="7935" max="7936" width="11.42578125" style="187"/>
    <col min="7937" max="7937" width="11.42578125" style="187" customWidth="1"/>
    <col min="7938" max="7939" width="11.42578125" style="187"/>
    <col min="7940" max="7940" width="11.42578125" style="187" customWidth="1"/>
    <col min="7941" max="7942" width="11.42578125" style="187"/>
    <col min="7943" max="7943" width="0" style="187" hidden="1" customWidth="1"/>
    <col min="7944" max="7945" width="11.42578125" style="187"/>
    <col min="7946" max="7946" width="0" style="187" hidden="1" customWidth="1"/>
    <col min="7947" max="7947" width="11.42578125" style="187"/>
    <col min="7948" max="7948" width="15.7109375" style="187" customWidth="1"/>
    <col min="7949" max="8188" width="11.42578125" style="187"/>
    <col min="8189" max="8189" width="4.5703125" style="187" customWidth="1"/>
    <col min="8190" max="8190" width="12.5703125" style="187" customWidth="1"/>
    <col min="8191" max="8192" width="11.42578125" style="187"/>
    <col min="8193" max="8193" width="11.42578125" style="187" customWidth="1"/>
    <col min="8194" max="8195" width="11.42578125" style="187"/>
    <col min="8196" max="8196" width="11.42578125" style="187" customWidth="1"/>
    <col min="8197" max="8198" width="11.42578125" style="187"/>
    <col min="8199" max="8199" width="0" style="187" hidden="1" customWidth="1"/>
    <col min="8200" max="8201" width="11.42578125" style="187"/>
    <col min="8202" max="8202" width="0" style="187" hidden="1" customWidth="1"/>
    <col min="8203" max="8203" width="11.42578125" style="187"/>
    <col min="8204" max="8204" width="15.7109375" style="187" customWidth="1"/>
    <col min="8205" max="8444" width="11.42578125" style="187"/>
    <col min="8445" max="8445" width="4.5703125" style="187" customWidth="1"/>
    <col min="8446" max="8446" width="12.5703125" style="187" customWidth="1"/>
    <col min="8447" max="8448" width="11.42578125" style="187"/>
    <col min="8449" max="8449" width="11.42578125" style="187" customWidth="1"/>
    <col min="8450" max="8451" width="11.42578125" style="187"/>
    <col min="8452" max="8452" width="11.42578125" style="187" customWidth="1"/>
    <col min="8453" max="8454" width="11.42578125" style="187"/>
    <col min="8455" max="8455" width="0" style="187" hidden="1" customWidth="1"/>
    <col min="8456" max="8457" width="11.42578125" style="187"/>
    <col min="8458" max="8458" width="0" style="187" hidden="1" customWidth="1"/>
    <col min="8459" max="8459" width="11.42578125" style="187"/>
    <col min="8460" max="8460" width="15.7109375" style="187" customWidth="1"/>
    <col min="8461" max="8700" width="11.42578125" style="187"/>
    <col min="8701" max="8701" width="4.5703125" style="187" customWidth="1"/>
    <col min="8702" max="8702" width="12.5703125" style="187" customWidth="1"/>
    <col min="8703" max="8704" width="11.42578125" style="187"/>
    <col min="8705" max="8705" width="11.42578125" style="187" customWidth="1"/>
    <col min="8706" max="8707" width="11.42578125" style="187"/>
    <col min="8708" max="8708" width="11.42578125" style="187" customWidth="1"/>
    <col min="8709" max="8710" width="11.42578125" style="187"/>
    <col min="8711" max="8711" width="0" style="187" hidden="1" customWidth="1"/>
    <col min="8712" max="8713" width="11.42578125" style="187"/>
    <col min="8714" max="8714" width="0" style="187" hidden="1" customWidth="1"/>
    <col min="8715" max="8715" width="11.42578125" style="187"/>
    <col min="8716" max="8716" width="15.7109375" style="187" customWidth="1"/>
    <col min="8717" max="8956" width="11.42578125" style="187"/>
    <col min="8957" max="8957" width="4.5703125" style="187" customWidth="1"/>
    <col min="8958" max="8958" width="12.5703125" style="187" customWidth="1"/>
    <col min="8959" max="8960" width="11.42578125" style="187"/>
    <col min="8961" max="8961" width="11.42578125" style="187" customWidth="1"/>
    <col min="8962" max="8963" width="11.42578125" style="187"/>
    <col min="8964" max="8964" width="11.42578125" style="187" customWidth="1"/>
    <col min="8965" max="8966" width="11.42578125" style="187"/>
    <col min="8967" max="8967" width="0" style="187" hidden="1" customWidth="1"/>
    <col min="8968" max="8969" width="11.42578125" style="187"/>
    <col min="8970" max="8970" width="0" style="187" hidden="1" customWidth="1"/>
    <col min="8971" max="8971" width="11.42578125" style="187"/>
    <col min="8972" max="8972" width="15.7109375" style="187" customWidth="1"/>
    <col min="8973" max="9212" width="11.42578125" style="187"/>
    <col min="9213" max="9213" width="4.5703125" style="187" customWidth="1"/>
    <col min="9214" max="9214" width="12.5703125" style="187" customWidth="1"/>
    <col min="9215" max="9216" width="11.42578125" style="187"/>
    <col min="9217" max="9217" width="11.42578125" style="187" customWidth="1"/>
    <col min="9218" max="9219" width="11.42578125" style="187"/>
    <col min="9220" max="9220" width="11.42578125" style="187" customWidth="1"/>
    <col min="9221" max="9222" width="11.42578125" style="187"/>
    <col min="9223" max="9223" width="0" style="187" hidden="1" customWidth="1"/>
    <col min="9224" max="9225" width="11.42578125" style="187"/>
    <col min="9226" max="9226" width="0" style="187" hidden="1" customWidth="1"/>
    <col min="9227" max="9227" width="11.42578125" style="187"/>
    <col min="9228" max="9228" width="15.7109375" style="187" customWidth="1"/>
    <col min="9229" max="9468" width="11.42578125" style="187"/>
    <col min="9469" max="9469" width="4.5703125" style="187" customWidth="1"/>
    <col min="9470" max="9470" width="12.5703125" style="187" customWidth="1"/>
    <col min="9471" max="9472" width="11.42578125" style="187"/>
    <col min="9473" max="9473" width="11.42578125" style="187" customWidth="1"/>
    <col min="9474" max="9475" width="11.42578125" style="187"/>
    <col min="9476" max="9476" width="11.42578125" style="187" customWidth="1"/>
    <col min="9477" max="9478" width="11.42578125" style="187"/>
    <col min="9479" max="9479" width="0" style="187" hidden="1" customWidth="1"/>
    <col min="9480" max="9481" width="11.42578125" style="187"/>
    <col min="9482" max="9482" width="0" style="187" hidden="1" customWidth="1"/>
    <col min="9483" max="9483" width="11.42578125" style="187"/>
    <col min="9484" max="9484" width="15.7109375" style="187" customWidth="1"/>
    <col min="9485" max="9724" width="11.42578125" style="187"/>
    <col min="9725" max="9725" width="4.5703125" style="187" customWidth="1"/>
    <col min="9726" max="9726" width="12.5703125" style="187" customWidth="1"/>
    <col min="9727" max="9728" width="11.42578125" style="187"/>
    <col min="9729" max="9729" width="11.42578125" style="187" customWidth="1"/>
    <col min="9730" max="9731" width="11.42578125" style="187"/>
    <col min="9732" max="9732" width="11.42578125" style="187" customWidth="1"/>
    <col min="9733" max="9734" width="11.42578125" style="187"/>
    <col min="9735" max="9735" width="0" style="187" hidden="1" customWidth="1"/>
    <col min="9736" max="9737" width="11.42578125" style="187"/>
    <col min="9738" max="9738" width="0" style="187" hidden="1" customWidth="1"/>
    <col min="9739" max="9739" width="11.42578125" style="187"/>
    <col min="9740" max="9740" width="15.7109375" style="187" customWidth="1"/>
    <col min="9741" max="9980" width="11.42578125" style="187"/>
    <col min="9981" max="9981" width="4.5703125" style="187" customWidth="1"/>
    <col min="9982" max="9982" width="12.5703125" style="187" customWidth="1"/>
    <col min="9983" max="9984" width="11.42578125" style="187"/>
    <col min="9985" max="9985" width="11.42578125" style="187" customWidth="1"/>
    <col min="9986" max="9987" width="11.42578125" style="187"/>
    <col min="9988" max="9988" width="11.42578125" style="187" customWidth="1"/>
    <col min="9989" max="9990" width="11.42578125" style="187"/>
    <col min="9991" max="9991" width="0" style="187" hidden="1" customWidth="1"/>
    <col min="9992" max="9993" width="11.42578125" style="187"/>
    <col min="9994" max="9994" width="0" style="187" hidden="1" customWidth="1"/>
    <col min="9995" max="9995" width="11.42578125" style="187"/>
    <col min="9996" max="9996" width="15.7109375" style="187" customWidth="1"/>
    <col min="9997" max="10236" width="11.42578125" style="187"/>
    <col min="10237" max="10237" width="4.5703125" style="187" customWidth="1"/>
    <col min="10238" max="10238" width="12.5703125" style="187" customWidth="1"/>
    <col min="10239" max="10240" width="11.42578125" style="187"/>
    <col min="10241" max="10241" width="11.42578125" style="187" customWidth="1"/>
    <col min="10242" max="10243" width="11.42578125" style="187"/>
    <col min="10244" max="10244" width="11.42578125" style="187" customWidth="1"/>
    <col min="10245" max="10246" width="11.42578125" style="187"/>
    <col min="10247" max="10247" width="0" style="187" hidden="1" customWidth="1"/>
    <col min="10248" max="10249" width="11.42578125" style="187"/>
    <col min="10250" max="10250" width="0" style="187" hidden="1" customWidth="1"/>
    <col min="10251" max="10251" width="11.42578125" style="187"/>
    <col min="10252" max="10252" width="15.7109375" style="187" customWidth="1"/>
    <col min="10253" max="10492" width="11.42578125" style="187"/>
    <col min="10493" max="10493" width="4.5703125" style="187" customWidth="1"/>
    <col min="10494" max="10494" width="12.5703125" style="187" customWidth="1"/>
    <col min="10495" max="10496" width="11.42578125" style="187"/>
    <col min="10497" max="10497" width="11.42578125" style="187" customWidth="1"/>
    <col min="10498" max="10499" width="11.42578125" style="187"/>
    <col min="10500" max="10500" width="11.42578125" style="187" customWidth="1"/>
    <col min="10501" max="10502" width="11.42578125" style="187"/>
    <col min="10503" max="10503" width="0" style="187" hidden="1" customWidth="1"/>
    <col min="10504" max="10505" width="11.42578125" style="187"/>
    <col min="10506" max="10506" width="0" style="187" hidden="1" customWidth="1"/>
    <col min="10507" max="10507" width="11.42578125" style="187"/>
    <col min="10508" max="10508" width="15.7109375" style="187" customWidth="1"/>
    <col min="10509" max="10748" width="11.42578125" style="187"/>
    <col min="10749" max="10749" width="4.5703125" style="187" customWidth="1"/>
    <col min="10750" max="10750" width="12.5703125" style="187" customWidth="1"/>
    <col min="10751" max="10752" width="11.42578125" style="187"/>
    <col min="10753" max="10753" width="11.42578125" style="187" customWidth="1"/>
    <col min="10754" max="10755" width="11.42578125" style="187"/>
    <col min="10756" max="10756" width="11.42578125" style="187" customWidth="1"/>
    <col min="10757" max="10758" width="11.42578125" style="187"/>
    <col min="10759" max="10759" width="0" style="187" hidden="1" customWidth="1"/>
    <col min="10760" max="10761" width="11.42578125" style="187"/>
    <col min="10762" max="10762" width="0" style="187" hidden="1" customWidth="1"/>
    <col min="10763" max="10763" width="11.42578125" style="187"/>
    <col min="10764" max="10764" width="15.7109375" style="187" customWidth="1"/>
    <col min="10765" max="11004" width="11.42578125" style="187"/>
    <col min="11005" max="11005" width="4.5703125" style="187" customWidth="1"/>
    <col min="11006" max="11006" width="12.5703125" style="187" customWidth="1"/>
    <col min="11007" max="11008" width="11.42578125" style="187"/>
    <col min="11009" max="11009" width="11.42578125" style="187" customWidth="1"/>
    <col min="11010" max="11011" width="11.42578125" style="187"/>
    <col min="11012" max="11012" width="11.42578125" style="187" customWidth="1"/>
    <col min="11013" max="11014" width="11.42578125" style="187"/>
    <col min="11015" max="11015" width="0" style="187" hidden="1" customWidth="1"/>
    <col min="11016" max="11017" width="11.42578125" style="187"/>
    <col min="11018" max="11018" width="0" style="187" hidden="1" customWidth="1"/>
    <col min="11019" max="11019" width="11.42578125" style="187"/>
    <col min="11020" max="11020" width="15.7109375" style="187" customWidth="1"/>
    <col min="11021" max="11260" width="11.42578125" style="187"/>
    <col min="11261" max="11261" width="4.5703125" style="187" customWidth="1"/>
    <col min="11262" max="11262" width="12.5703125" style="187" customWidth="1"/>
    <col min="11263" max="11264" width="11.42578125" style="187"/>
    <col min="11265" max="11265" width="11.42578125" style="187" customWidth="1"/>
    <col min="11266" max="11267" width="11.42578125" style="187"/>
    <col min="11268" max="11268" width="11.42578125" style="187" customWidth="1"/>
    <col min="11269" max="11270" width="11.42578125" style="187"/>
    <col min="11271" max="11271" width="0" style="187" hidden="1" customWidth="1"/>
    <col min="11272" max="11273" width="11.42578125" style="187"/>
    <col min="11274" max="11274" width="0" style="187" hidden="1" customWidth="1"/>
    <col min="11275" max="11275" width="11.42578125" style="187"/>
    <col min="11276" max="11276" width="15.7109375" style="187" customWidth="1"/>
    <col min="11277" max="11516" width="11.42578125" style="187"/>
    <col min="11517" max="11517" width="4.5703125" style="187" customWidth="1"/>
    <col min="11518" max="11518" width="12.5703125" style="187" customWidth="1"/>
    <col min="11519" max="11520" width="11.42578125" style="187"/>
    <col min="11521" max="11521" width="11.42578125" style="187" customWidth="1"/>
    <col min="11522" max="11523" width="11.42578125" style="187"/>
    <col min="11524" max="11524" width="11.42578125" style="187" customWidth="1"/>
    <col min="11525" max="11526" width="11.42578125" style="187"/>
    <col min="11527" max="11527" width="0" style="187" hidden="1" customWidth="1"/>
    <col min="11528" max="11529" width="11.42578125" style="187"/>
    <col min="11530" max="11530" width="0" style="187" hidden="1" customWidth="1"/>
    <col min="11531" max="11531" width="11.42578125" style="187"/>
    <col min="11532" max="11532" width="15.7109375" style="187" customWidth="1"/>
    <col min="11533" max="11772" width="11.42578125" style="187"/>
    <col min="11773" max="11773" width="4.5703125" style="187" customWidth="1"/>
    <col min="11774" max="11774" width="12.5703125" style="187" customWidth="1"/>
    <col min="11775" max="11776" width="11.42578125" style="187"/>
    <col min="11777" max="11777" width="11.42578125" style="187" customWidth="1"/>
    <col min="11778" max="11779" width="11.42578125" style="187"/>
    <col min="11780" max="11780" width="11.42578125" style="187" customWidth="1"/>
    <col min="11781" max="11782" width="11.42578125" style="187"/>
    <col min="11783" max="11783" width="0" style="187" hidden="1" customWidth="1"/>
    <col min="11784" max="11785" width="11.42578125" style="187"/>
    <col min="11786" max="11786" width="0" style="187" hidden="1" customWidth="1"/>
    <col min="11787" max="11787" width="11.42578125" style="187"/>
    <col min="11788" max="11788" width="15.7109375" style="187" customWidth="1"/>
    <col min="11789" max="12028" width="11.42578125" style="187"/>
    <col min="12029" max="12029" width="4.5703125" style="187" customWidth="1"/>
    <col min="12030" max="12030" width="12.5703125" style="187" customWidth="1"/>
    <col min="12031" max="12032" width="11.42578125" style="187"/>
    <col min="12033" max="12033" width="11.42578125" style="187" customWidth="1"/>
    <col min="12034" max="12035" width="11.42578125" style="187"/>
    <col min="12036" max="12036" width="11.42578125" style="187" customWidth="1"/>
    <col min="12037" max="12038" width="11.42578125" style="187"/>
    <col min="12039" max="12039" width="0" style="187" hidden="1" customWidth="1"/>
    <col min="12040" max="12041" width="11.42578125" style="187"/>
    <col min="12042" max="12042" width="0" style="187" hidden="1" customWidth="1"/>
    <col min="12043" max="12043" width="11.42578125" style="187"/>
    <col min="12044" max="12044" width="15.7109375" style="187" customWidth="1"/>
    <col min="12045" max="12284" width="11.42578125" style="187"/>
    <col min="12285" max="12285" width="4.5703125" style="187" customWidth="1"/>
    <col min="12286" max="12286" width="12.5703125" style="187" customWidth="1"/>
    <col min="12287" max="12288" width="11.42578125" style="187"/>
    <col min="12289" max="12289" width="11.42578125" style="187" customWidth="1"/>
    <col min="12290" max="12291" width="11.42578125" style="187"/>
    <col min="12292" max="12292" width="11.42578125" style="187" customWidth="1"/>
    <col min="12293" max="12294" width="11.42578125" style="187"/>
    <col min="12295" max="12295" width="0" style="187" hidden="1" customWidth="1"/>
    <col min="12296" max="12297" width="11.42578125" style="187"/>
    <col min="12298" max="12298" width="0" style="187" hidden="1" customWidth="1"/>
    <col min="12299" max="12299" width="11.42578125" style="187"/>
    <col min="12300" max="12300" width="15.7109375" style="187" customWidth="1"/>
    <col min="12301" max="12540" width="11.42578125" style="187"/>
    <col min="12541" max="12541" width="4.5703125" style="187" customWidth="1"/>
    <col min="12542" max="12542" width="12.5703125" style="187" customWidth="1"/>
    <col min="12543" max="12544" width="11.42578125" style="187"/>
    <col min="12545" max="12545" width="11.42578125" style="187" customWidth="1"/>
    <col min="12546" max="12547" width="11.42578125" style="187"/>
    <col min="12548" max="12548" width="11.42578125" style="187" customWidth="1"/>
    <col min="12549" max="12550" width="11.42578125" style="187"/>
    <col min="12551" max="12551" width="0" style="187" hidden="1" customWidth="1"/>
    <col min="12552" max="12553" width="11.42578125" style="187"/>
    <col min="12554" max="12554" width="0" style="187" hidden="1" customWidth="1"/>
    <col min="12555" max="12555" width="11.42578125" style="187"/>
    <col min="12556" max="12556" width="15.7109375" style="187" customWidth="1"/>
    <col min="12557" max="12796" width="11.42578125" style="187"/>
    <col min="12797" max="12797" width="4.5703125" style="187" customWidth="1"/>
    <col min="12798" max="12798" width="12.5703125" style="187" customWidth="1"/>
    <col min="12799" max="12800" width="11.42578125" style="187"/>
    <col min="12801" max="12801" width="11.42578125" style="187" customWidth="1"/>
    <col min="12802" max="12803" width="11.42578125" style="187"/>
    <col min="12804" max="12804" width="11.42578125" style="187" customWidth="1"/>
    <col min="12805" max="12806" width="11.42578125" style="187"/>
    <col min="12807" max="12807" width="0" style="187" hidden="1" customWidth="1"/>
    <col min="12808" max="12809" width="11.42578125" style="187"/>
    <col min="12810" max="12810" width="0" style="187" hidden="1" customWidth="1"/>
    <col min="12811" max="12811" width="11.42578125" style="187"/>
    <col min="12812" max="12812" width="15.7109375" style="187" customWidth="1"/>
    <col min="12813" max="13052" width="11.42578125" style="187"/>
    <col min="13053" max="13053" width="4.5703125" style="187" customWidth="1"/>
    <col min="13054" max="13054" width="12.5703125" style="187" customWidth="1"/>
    <col min="13055" max="13056" width="11.42578125" style="187"/>
    <col min="13057" max="13057" width="11.42578125" style="187" customWidth="1"/>
    <col min="13058" max="13059" width="11.42578125" style="187"/>
    <col min="13060" max="13060" width="11.42578125" style="187" customWidth="1"/>
    <col min="13061" max="13062" width="11.42578125" style="187"/>
    <col min="13063" max="13063" width="0" style="187" hidden="1" customWidth="1"/>
    <col min="13064" max="13065" width="11.42578125" style="187"/>
    <col min="13066" max="13066" width="0" style="187" hidden="1" customWidth="1"/>
    <col min="13067" max="13067" width="11.42578125" style="187"/>
    <col min="13068" max="13068" width="15.7109375" style="187" customWidth="1"/>
    <col min="13069" max="13308" width="11.42578125" style="187"/>
    <col min="13309" max="13309" width="4.5703125" style="187" customWidth="1"/>
    <col min="13310" max="13310" width="12.5703125" style="187" customWidth="1"/>
    <col min="13311" max="13312" width="11.42578125" style="187"/>
    <col min="13313" max="13313" width="11.42578125" style="187" customWidth="1"/>
    <col min="13314" max="13315" width="11.42578125" style="187"/>
    <col min="13316" max="13316" width="11.42578125" style="187" customWidth="1"/>
    <col min="13317" max="13318" width="11.42578125" style="187"/>
    <col min="13319" max="13319" width="0" style="187" hidden="1" customWidth="1"/>
    <col min="13320" max="13321" width="11.42578125" style="187"/>
    <col min="13322" max="13322" width="0" style="187" hidden="1" customWidth="1"/>
    <col min="13323" max="13323" width="11.42578125" style="187"/>
    <col min="13324" max="13324" width="15.7109375" style="187" customWidth="1"/>
    <col min="13325" max="13564" width="11.42578125" style="187"/>
    <col min="13565" max="13565" width="4.5703125" style="187" customWidth="1"/>
    <col min="13566" max="13566" width="12.5703125" style="187" customWidth="1"/>
    <col min="13567" max="13568" width="11.42578125" style="187"/>
    <col min="13569" max="13569" width="11.42578125" style="187" customWidth="1"/>
    <col min="13570" max="13571" width="11.42578125" style="187"/>
    <col min="13572" max="13572" width="11.42578125" style="187" customWidth="1"/>
    <col min="13573" max="13574" width="11.42578125" style="187"/>
    <col min="13575" max="13575" width="0" style="187" hidden="1" customWidth="1"/>
    <col min="13576" max="13577" width="11.42578125" style="187"/>
    <col min="13578" max="13578" width="0" style="187" hidden="1" customWidth="1"/>
    <col min="13579" max="13579" width="11.42578125" style="187"/>
    <col min="13580" max="13580" width="15.7109375" style="187" customWidth="1"/>
    <col min="13581" max="13820" width="11.42578125" style="187"/>
    <col min="13821" max="13821" width="4.5703125" style="187" customWidth="1"/>
    <col min="13822" max="13822" width="12.5703125" style="187" customWidth="1"/>
    <col min="13823" max="13824" width="11.42578125" style="187"/>
    <col min="13825" max="13825" width="11.42578125" style="187" customWidth="1"/>
    <col min="13826" max="13827" width="11.42578125" style="187"/>
    <col min="13828" max="13828" width="11.42578125" style="187" customWidth="1"/>
    <col min="13829" max="13830" width="11.42578125" style="187"/>
    <col min="13831" max="13831" width="0" style="187" hidden="1" customWidth="1"/>
    <col min="13832" max="13833" width="11.42578125" style="187"/>
    <col min="13834" max="13834" width="0" style="187" hidden="1" customWidth="1"/>
    <col min="13835" max="13835" width="11.42578125" style="187"/>
    <col min="13836" max="13836" width="15.7109375" style="187" customWidth="1"/>
    <col min="13837" max="14076" width="11.42578125" style="187"/>
    <col min="14077" max="14077" width="4.5703125" style="187" customWidth="1"/>
    <col min="14078" max="14078" width="12.5703125" style="187" customWidth="1"/>
    <col min="14079" max="14080" width="11.42578125" style="187"/>
    <col min="14081" max="14081" width="11.42578125" style="187" customWidth="1"/>
    <col min="14082" max="14083" width="11.42578125" style="187"/>
    <col min="14084" max="14084" width="11.42578125" style="187" customWidth="1"/>
    <col min="14085" max="14086" width="11.42578125" style="187"/>
    <col min="14087" max="14087" width="0" style="187" hidden="1" customWidth="1"/>
    <col min="14088" max="14089" width="11.42578125" style="187"/>
    <col min="14090" max="14090" width="0" style="187" hidden="1" customWidth="1"/>
    <col min="14091" max="14091" width="11.42578125" style="187"/>
    <col min="14092" max="14092" width="15.7109375" style="187" customWidth="1"/>
    <col min="14093" max="14332" width="11.42578125" style="187"/>
    <col min="14333" max="14333" width="4.5703125" style="187" customWidth="1"/>
    <col min="14334" max="14334" width="12.5703125" style="187" customWidth="1"/>
    <col min="14335" max="14336" width="11.42578125" style="187"/>
    <col min="14337" max="14337" width="11.42578125" style="187" customWidth="1"/>
    <col min="14338" max="14339" width="11.42578125" style="187"/>
    <col min="14340" max="14340" width="11.42578125" style="187" customWidth="1"/>
    <col min="14341" max="14342" width="11.42578125" style="187"/>
    <col min="14343" max="14343" width="0" style="187" hidden="1" customWidth="1"/>
    <col min="14344" max="14345" width="11.42578125" style="187"/>
    <col min="14346" max="14346" width="0" style="187" hidden="1" customWidth="1"/>
    <col min="14347" max="14347" width="11.42578125" style="187"/>
    <col min="14348" max="14348" width="15.7109375" style="187" customWidth="1"/>
    <col min="14349" max="14588" width="11.42578125" style="187"/>
    <col min="14589" max="14589" width="4.5703125" style="187" customWidth="1"/>
    <col min="14590" max="14590" width="12.5703125" style="187" customWidth="1"/>
    <col min="14591" max="14592" width="11.42578125" style="187"/>
    <col min="14593" max="14593" width="11.42578125" style="187" customWidth="1"/>
    <col min="14594" max="14595" width="11.42578125" style="187"/>
    <col min="14596" max="14596" width="11.42578125" style="187" customWidth="1"/>
    <col min="14597" max="14598" width="11.42578125" style="187"/>
    <col min="14599" max="14599" width="0" style="187" hidden="1" customWidth="1"/>
    <col min="14600" max="14601" width="11.42578125" style="187"/>
    <col min="14602" max="14602" width="0" style="187" hidden="1" customWidth="1"/>
    <col min="14603" max="14603" width="11.42578125" style="187"/>
    <col min="14604" max="14604" width="15.7109375" style="187" customWidth="1"/>
    <col min="14605" max="14844" width="11.42578125" style="187"/>
    <col min="14845" max="14845" width="4.5703125" style="187" customWidth="1"/>
    <col min="14846" max="14846" width="12.5703125" style="187" customWidth="1"/>
    <col min="14847" max="14848" width="11.42578125" style="187"/>
    <col min="14849" max="14849" width="11.42578125" style="187" customWidth="1"/>
    <col min="14850" max="14851" width="11.42578125" style="187"/>
    <col min="14852" max="14852" width="11.42578125" style="187" customWidth="1"/>
    <col min="14853" max="14854" width="11.42578125" style="187"/>
    <col min="14855" max="14855" width="0" style="187" hidden="1" customWidth="1"/>
    <col min="14856" max="14857" width="11.42578125" style="187"/>
    <col min="14858" max="14858" width="0" style="187" hidden="1" customWidth="1"/>
    <col min="14859" max="14859" width="11.42578125" style="187"/>
    <col min="14860" max="14860" width="15.7109375" style="187" customWidth="1"/>
    <col min="14861" max="15100" width="11.42578125" style="187"/>
    <col min="15101" max="15101" width="4.5703125" style="187" customWidth="1"/>
    <col min="15102" max="15102" width="12.5703125" style="187" customWidth="1"/>
    <col min="15103" max="15104" width="11.42578125" style="187"/>
    <col min="15105" max="15105" width="11.42578125" style="187" customWidth="1"/>
    <col min="15106" max="15107" width="11.42578125" style="187"/>
    <col min="15108" max="15108" width="11.42578125" style="187" customWidth="1"/>
    <col min="15109" max="15110" width="11.42578125" style="187"/>
    <col min="15111" max="15111" width="0" style="187" hidden="1" customWidth="1"/>
    <col min="15112" max="15113" width="11.42578125" style="187"/>
    <col min="15114" max="15114" width="0" style="187" hidden="1" customWidth="1"/>
    <col min="15115" max="15115" width="11.42578125" style="187"/>
    <col min="15116" max="15116" width="15.7109375" style="187" customWidth="1"/>
    <col min="15117" max="15356" width="11.42578125" style="187"/>
    <col min="15357" max="15357" width="4.5703125" style="187" customWidth="1"/>
    <col min="15358" max="15358" width="12.5703125" style="187" customWidth="1"/>
    <col min="15359" max="15360" width="11.42578125" style="187"/>
    <col min="15361" max="15361" width="11.42578125" style="187" customWidth="1"/>
    <col min="15362" max="15363" width="11.42578125" style="187"/>
    <col min="15364" max="15364" width="11.42578125" style="187" customWidth="1"/>
    <col min="15365" max="15366" width="11.42578125" style="187"/>
    <col min="15367" max="15367" width="0" style="187" hidden="1" customWidth="1"/>
    <col min="15368" max="15369" width="11.42578125" style="187"/>
    <col min="15370" max="15370" width="0" style="187" hidden="1" customWidth="1"/>
    <col min="15371" max="15371" width="11.42578125" style="187"/>
    <col min="15372" max="15372" width="15.7109375" style="187" customWidth="1"/>
    <col min="15373" max="15612" width="11.42578125" style="187"/>
    <col min="15613" max="15613" width="4.5703125" style="187" customWidth="1"/>
    <col min="15614" max="15614" width="12.5703125" style="187" customWidth="1"/>
    <col min="15615" max="15616" width="11.42578125" style="187"/>
    <col min="15617" max="15617" width="11.42578125" style="187" customWidth="1"/>
    <col min="15618" max="15619" width="11.42578125" style="187"/>
    <col min="15620" max="15620" width="11.42578125" style="187" customWidth="1"/>
    <col min="15621" max="15622" width="11.42578125" style="187"/>
    <col min="15623" max="15623" width="0" style="187" hidden="1" customWidth="1"/>
    <col min="15624" max="15625" width="11.42578125" style="187"/>
    <col min="15626" max="15626" width="0" style="187" hidden="1" customWidth="1"/>
    <col min="15627" max="15627" width="11.42578125" style="187"/>
    <col min="15628" max="15628" width="15.7109375" style="187" customWidth="1"/>
    <col min="15629" max="15868" width="11.42578125" style="187"/>
    <col min="15869" max="15869" width="4.5703125" style="187" customWidth="1"/>
    <col min="15870" max="15870" width="12.5703125" style="187" customWidth="1"/>
    <col min="15871" max="15872" width="11.42578125" style="187"/>
    <col min="15873" max="15873" width="11.42578125" style="187" customWidth="1"/>
    <col min="15874" max="15875" width="11.42578125" style="187"/>
    <col min="15876" max="15876" width="11.42578125" style="187" customWidth="1"/>
    <col min="15877" max="15878" width="11.42578125" style="187"/>
    <col min="15879" max="15879" width="0" style="187" hidden="1" customWidth="1"/>
    <col min="15880" max="15881" width="11.42578125" style="187"/>
    <col min="15882" max="15882" width="0" style="187" hidden="1" customWidth="1"/>
    <col min="15883" max="15883" width="11.42578125" style="187"/>
    <col min="15884" max="15884" width="15.7109375" style="187" customWidth="1"/>
    <col min="15885" max="16124" width="11.42578125" style="187"/>
    <col min="16125" max="16125" width="4.5703125" style="187" customWidth="1"/>
    <col min="16126" max="16126" width="12.5703125" style="187" customWidth="1"/>
    <col min="16127" max="16128" width="11.42578125" style="187"/>
    <col min="16129" max="16129" width="11.42578125" style="187" customWidth="1"/>
    <col min="16130" max="16131" width="11.42578125" style="187"/>
    <col min="16132" max="16132" width="11.42578125" style="187" customWidth="1"/>
    <col min="16133" max="16134" width="11.42578125" style="187"/>
    <col min="16135" max="16135" width="0" style="187" hidden="1" customWidth="1"/>
    <col min="16136" max="16137" width="11.42578125" style="187"/>
    <col min="16138" max="16138" width="0" style="187" hidden="1" customWidth="1"/>
    <col min="16139" max="16139" width="11.42578125" style="187"/>
    <col min="16140" max="16140" width="15.7109375" style="187" customWidth="1"/>
    <col min="16141" max="16384" width="11.42578125" style="187"/>
  </cols>
  <sheetData>
    <row r="2" spans="1:12" x14ac:dyDescent="0.2">
      <c r="A2" s="216" t="s">
        <v>119</v>
      </c>
    </row>
    <row r="3" spans="1:12" x14ac:dyDescent="0.2">
      <c r="A3" s="216" t="s">
        <v>120</v>
      </c>
    </row>
    <row r="5" spans="1:12" ht="12.75" x14ac:dyDescent="0.2">
      <c r="B5" s="418" t="s">
        <v>482</v>
      </c>
      <c r="C5" s="418"/>
      <c r="D5" s="418"/>
      <c r="E5" s="418"/>
      <c r="F5" s="418"/>
      <c r="G5" s="418"/>
      <c r="H5" s="418"/>
      <c r="I5" s="418"/>
      <c r="J5" s="418"/>
      <c r="L5" s="389" t="s">
        <v>598</v>
      </c>
    </row>
    <row r="6" spans="1:12" ht="12.75" x14ac:dyDescent="0.2">
      <c r="B6" s="418" t="s">
        <v>620</v>
      </c>
      <c r="C6" s="418"/>
      <c r="D6" s="418"/>
      <c r="E6" s="418"/>
      <c r="F6" s="418"/>
      <c r="G6" s="418"/>
      <c r="H6" s="418"/>
      <c r="I6" s="418"/>
      <c r="J6" s="418"/>
    </row>
    <row r="8" spans="1:12" x14ac:dyDescent="0.2">
      <c r="B8" s="459" t="s">
        <v>481</v>
      </c>
      <c r="C8" s="460" t="s">
        <v>483</v>
      </c>
      <c r="D8" s="460"/>
      <c r="E8" s="460"/>
      <c r="F8" s="460"/>
      <c r="G8" s="460"/>
      <c r="H8" s="460"/>
      <c r="I8" s="460"/>
      <c r="J8" s="460"/>
    </row>
    <row r="9" spans="1:12" x14ac:dyDescent="0.2">
      <c r="B9" s="459"/>
      <c r="C9" s="460" t="s">
        <v>484</v>
      </c>
      <c r="D9" s="460"/>
      <c r="E9" s="460" t="s">
        <v>485</v>
      </c>
      <c r="F9" s="460"/>
      <c r="G9" s="460" t="s">
        <v>486</v>
      </c>
      <c r="H9" s="460"/>
      <c r="I9" s="460" t="s">
        <v>41</v>
      </c>
      <c r="J9" s="460"/>
    </row>
    <row r="10" spans="1:12" ht="24" x14ac:dyDescent="0.2">
      <c r="B10" s="459"/>
      <c r="C10" s="249" t="s">
        <v>487</v>
      </c>
      <c r="D10" s="249" t="s">
        <v>488</v>
      </c>
      <c r="E10" s="249" t="s">
        <v>487</v>
      </c>
      <c r="F10" s="249" t="s">
        <v>488</v>
      </c>
      <c r="G10" s="249" t="s">
        <v>487</v>
      </c>
      <c r="H10" s="249" t="s">
        <v>488</v>
      </c>
      <c r="I10" s="249" t="s">
        <v>487</v>
      </c>
      <c r="J10" s="249" t="s">
        <v>489</v>
      </c>
    </row>
    <row r="11" spans="1:12" x14ac:dyDescent="0.2">
      <c r="B11" s="250" t="s">
        <v>490</v>
      </c>
      <c r="C11" s="251"/>
      <c r="D11" s="251"/>
      <c r="E11" s="251"/>
      <c r="F11" s="251"/>
      <c r="G11" s="251"/>
      <c r="H11" s="251"/>
      <c r="I11" s="252">
        <v>23671</v>
      </c>
      <c r="J11" s="252">
        <v>102602</v>
      </c>
    </row>
    <row r="12" spans="1:12" x14ac:dyDescent="0.2">
      <c r="B12" s="250">
        <v>2010</v>
      </c>
      <c r="C12" s="251"/>
      <c r="D12" s="251"/>
      <c r="E12" s="251"/>
      <c r="F12" s="251"/>
      <c r="G12" s="251"/>
      <c r="H12" s="251"/>
      <c r="I12" s="252">
        <v>90591</v>
      </c>
      <c r="J12" s="252">
        <v>283345</v>
      </c>
    </row>
    <row r="13" spans="1:12" x14ac:dyDescent="0.2">
      <c r="B13" s="250">
        <v>2011</v>
      </c>
      <c r="C13" s="251"/>
      <c r="D13" s="251"/>
      <c r="E13" s="251"/>
      <c r="F13" s="251"/>
      <c r="G13" s="251"/>
      <c r="H13" s="251"/>
      <c r="I13" s="252">
        <v>105822</v>
      </c>
      <c r="J13" s="252">
        <v>430659</v>
      </c>
    </row>
    <row r="14" spans="1:12" x14ac:dyDescent="0.2">
      <c r="B14" s="250">
        <v>2012</v>
      </c>
      <c r="C14" s="251"/>
      <c r="D14" s="251"/>
      <c r="E14" s="251"/>
      <c r="F14" s="251"/>
      <c r="G14" s="251"/>
      <c r="H14" s="251"/>
      <c r="I14" s="252">
        <v>54727</v>
      </c>
      <c r="J14" s="252">
        <v>214792</v>
      </c>
    </row>
    <row r="15" spans="1:12" x14ac:dyDescent="0.2">
      <c r="B15" s="253">
        <v>41275</v>
      </c>
      <c r="C15" s="254">
        <v>1344</v>
      </c>
      <c r="D15" s="254">
        <v>5074</v>
      </c>
      <c r="E15" s="255">
        <v>84</v>
      </c>
      <c r="F15" s="255">
        <v>433</v>
      </c>
      <c r="G15" s="254">
        <v>1525</v>
      </c>
      <c r="H15" s="254">
        <v>5846</v>
      </c>
      <c r="I15" s="254">
        <v>2953</v>
      </c>
      <c r="J15" s="254">
        <v>11353</v>
      </c>
    </row>
    <row r="16" spans="1:12" x14ac:dyDescent="0.2">
      <c r="B16" s="253">
        <v>41306</v>
      </c>
      <c r="C16" s="254">
        <v>1353</v>
      </c>
      <c r="D16" s="254">
        <v>5003</v>
      </c>
      <c r="E16" s="255">
        <v>87</v>
      </c>
      <c r="F16" s="255">
        <v>397</v>
      </c>
      <c r="G16" s="254">
        <v>1589</v>
      </c>
      <c r="H16" s="254">
        <v>5817</v>
      </c>
      <c r="I16" s="254">
        <v>3029</v>
      </c>
      <c r="J16" s="254">
        <v>11217</v>
      </c>
    </row>
    <row r="17" spans="2:13" x14ac:dyDescent="0.2">
      <c r="B17" s="253">
        <v>41334</v>
      </c>
      <c r="C17" s="254">
        <v>1556</v>
      </c>
      <c r="D17" s="254">
        <v>5790</v>
      </c>
      <c r="E17" s="255">
        <v>83</v>
      </c>
      <c r="F17" s="255">
        <v>353</v>
      </c>
      <c r="G17" s="254">
        <v>1708</v>
      </c>
      <c r="H17" s="254">
        <v>5791</v>
      </c>
      <c r="I17" s="254">
        <v>3347</v>
      </c>
      <c r="J17" s="254">
        <v>11934</v>
      </c>
    </row>
    <row r="18" spans="2:13" x14ac:dyDescent="0.2">
      <c r="B18" s="253">
        <v>41365</v>
      </c>
      <c r="C18" s="254">
        <v>1076</v>
      </c>
      <c r="D18" s="254">
        <v>4086</v>
      </c>
      <c r="E18" s="255">
        <v>69</v>
      </c>
      <c r="F18" s="255">
        <v>271</v>
      </c>
      <c r="G18" s="254">
        <v>1727</v>
      </c>
      <c r="H18" s="254">
        <v>5901</v>
      </c>
      <c r="I18" s="254">
        <v>2872</v>
      </c>
      <c r="J18" s="254">
        <v>10258</v>
      </c>
    </row>
    <row r="19" spans="2:13" x14ac:dyDescent="0.2">
      <c r="B19" s="253">
        <v>41395</v>
      </c>
      <c r="C19" s="255">
        <v>920</v>
      </c>
      <c r="D19" s="254">
        <v>3380</v>
      </c>
      <c r="E19" s="255">
        <v>38</v>
      </c>
      <c r="F19" s="255">
        <v>168</v>
      </c>
      <c r="G19" s="254">
        <v>1182</v>
      </c>
      <c r="H19" s="254">
        <v>4056</v>
      </c>
      <c r="I19" s="254">
        <v>2140</v>
      </c>
      <c r="J19" s="254">
        <v>7604</v>
      </c>
    </row>
    <row r="20" spans="2:13" x14ac:dyDescent="0.2">
      <c r="B20" s="253">
        <v>41426</v>
      </c>
      <c r="C20" s="255">
        <v>911</v>
      </c>
      <c r="D20" s="254">
        <v>3309</v>
      </c>
      <c r="E20" s="255">
        <v>125</v>
      </c>
      <c r="F20" s="255">
        <v>648</v>
      </c>
      <c r="G20" s="254">
        <v>1778</v>
      </c>
      <c r="H20" s="254">
        <v>6154</v>
      </c>
      <c r="I20" s="254">
        <v>2814</v>
      </c>
      <c r="J20" s="254">
        <v>10111</v>
      </c>
    </row>
    <row r="21" spans="2:13" x14ac:dyDescent="0.2">
      <c r="B21" s="253">
        <v>41456</v>
      </c>
      <c r="C21" s="254">
        <v>1073</v>
      </c>
      <c r="D21" s="254">
        <v>3717</v>
      </c>
      <c r="E21" s="255">
        <v>75</v>
      </c>
      <c r="F21" s="255">
        <v>297</v>
      </c>
      <c r="G21" s="254">
        <v>1520</v>
      </c>
      <c r="H21" s="254">
        <v>5115</v>
      </c>
      <c r="I21" s="254">
        <v>2668</v>
      </c>
      <c r="J21" s="254">
        <v>9129</v>
      </c>
    </row>
    <row r="22" spans="2:13" x14ac:dyDescent="0.2">
      <c r="B22" s="253">
        <v>41487</v>
      </c>
      <c r="C22" s="256">
        <v>1037</v>
      </c>
      <c r="D22" s="256">
        <v>3504</v>
      </c>
      <c r="E22" s="257">
        <v>284</v>
      </c>
      <c r="F22" s="256">
        <v>1590</v>
      </c>
      <c r="G22" s="254">
        <v>2172</v>
      </c>
      <c r="H22" s="254">
        <v>6454</v>
      </c>
      <c r="I22" s="254">
        <v>3493</v>
      </c>
      <c r="J22" s="254">
        <v>11548</v>
      </c>
    </row>
    <row r="23" spans="2:13" x14ac:dyDescent="0.2">
      <c r="B23" s="253">
        <v>41518</v>
      </c>
      <c r="C23" s="254">
        <v>2257</v>
      </c>
      <c r="D23" s="254">
        <v>8307</v>
      </c>
      <c r="E23" s="255">
        <v>45</v>
      </c>
      <c r="F23" s="255">
        <v>183</v>
      </c>
      <c r="G23" s="254">
        <v>1509</v>
      </c>
      <c r="H23" s="254">
        <v>5003</v>
      </c>
      <c r="I23" s="254">
        <v>3811</v>
      </c>
      <c r="J23" s="254">
        <v>13493</v>
      </c>
    </row>
    <row r="24" spans="2:13" x14ac:dyDescent="0.2">
      <c r="B24" s="253">
        <v>41548</v>
      </c>
      <c r="C24" s="254">
        <v>2716</v>
      </c>
      <c r="D24" s="254">
        <v>10131</v>
      </c>
      <c r="E24" s="255">
        <v>147</v>
      </c>
      <c r="F24" s="255">
        <v>685</v>
      </c>
      <c r="G24" s="254">
        <v>1865</v>
      </c>
      <c r="H24" s="254">
        <v>6227</v>
      </c>
      <c r="I24" s="254">
        <v>4728</v>
      </c>
      <c r="J24" s="254">
        <v>17043</v>
      </c>
    </row>
    <row r="25" spans="2:13" x14ac:dyDescent="0.2">
      <c r="B25" s="253">
        <v>41579</v>
      </c>
      <c r="C25" s="254">
        <v>1624</v>
      </c>
      <c r="D25" s="254">
        <v>5781</v>
      </c>
      <c r="E25" s="255">
        <v>79</v>
      </c>
      <c r="F25" s="255">
        <v>348</v>
      </c>
      <c r="G25" s="254">
        <v>1639</v>
      </c>
      <c r="H25" s="254">
        <v>5415</v>
      </c>
      <c r="I25" s="254">
        <v>3342</v>
      </c>
      <c r="J25" s="254">
        <v>11544</v>
      </c>
    </row>
    <row r="26" spans="2:13" x14ac:dyDescent="0.2">
      <c r="B26" s="253">
        <v>41609</v>
      </c>
      <c r="C26" s="254">
        <v>1527</v>
      </c>
      <c r="D26" s="254">
        <v>5675</v>
      </c>
      <c r="E26" s="255">
        <v>77</v>
      </c>
      <c r="F26" s="255">
        <v>312</v>
      </c>
      <c r="G26" s="254">
        <v>1584</v>
      </c>
      <c r="H26" s="254">
        <v>4895</v>
      </c>
      <c r="I26" s="254">
        <v>3188</v>
      </c>
      <c r="J26" s="254">
        <v>10882</v>
      </c>
    </row>
    <row r="27" spans="2:13" x14ac:dyDescent="0.2">
      <c r="B27" s="258">
        <v>2013</v>
      </c>
      <c r="C27" s="259">
        <v>17394</v>
      </c>
      <c r="D27" s="259">
        <v>63757</v>
      </c>
      <c r="E27" s="259">
        <v>1193</v>
      </c>
      <c r="F27" s="259">
        <v>5685</v>
      </c>
      <c r="G27" s="259">
        <v>19798</v>
      </c>
      <c r="H27" s="259">
        <v>66674</v>
      </c>
      <c r="I27" s="259">
        <f>SUM(I15:I26)</f>
        <v>38385</v>
      </c>
      <c r="J27" s="259">
        <f>SUM(J15:J26)</f>
        <v>136116</v>
      </c>
    </row>
    <row r="28" spans="2:13" x14ac:dyDescent="0.2">
      <c r="B28" s="253">
        <v>41640</v>
      </c>
      <c r="C28" s="254">
        <v>1680</v>
      </c>
      <c r="D28" s="254">
        <v>6027</v>
      </c>
      <c r="E28" s="255">
        <v>52</v>
      </c>
      <c r="F28" s="255">
        <v>220</v>
      </c>
      <c r="G28" s="254">
        <v>1280</v>
      </c>
      <c r="H28" s="254">
        <v>4011</v>
      </c>
      <c r="I28" s="254">
        <v>3012</v>
      </c>
      <c r="J28" s="254">
        <v>10258</v>
      </c>
    </row>
    <row r="29" spans="2:13" x14ac:dyDescent="0.2">
      <c r="B29" s="253">
        <v>41671</v>
      </c>
      <c r="C29" s="254">
        <v>1550</v>
      </c>
      <c r="D29" s="254">
        <v>5590</v>
      </c>
      <c r="E29" s="255">
        <v>76</v>
      </c>
      <c r="F29" s="255">
        <v>318</v>
      </c>
      <c r="G29" s="254">
        <v>1520</v>
      </c>
      <c r="H29" s="254">
        <v>4945</v>
      </c>
      <c r="I29" s="254">
        <v>3146</v>
      </c>
      <c r="J29" s="254">
        <v>10853</v>
      </c>
    </row>
    <row r="30" spans="2:13" x14ac:dyDescent="0.2">
      <c r="B30" s="253">
        <v>41699</v>
      </c>
      <c r="C30" s="254">
        <v>1367</v>
      </c>
      <c r="D30" s="254">
        <v>4922</v>
      </c>
      <c r="E30" s="255">
        <v>99</v>
      </c>
      <c r="F30" s="255">
        <v>470</v>
      </c>
      <c r="G30" s="254">
        <v>1354</v>
      </c>
      <c r="H30" s="254">
        <v>4290</v>
      </c>
      <c r="I30" s="254">
        <v>2820</v>
      </c>
      <c r="J30" s="254">
        <v>9682</v>
      </c>
    </row>
    <row r="31" spans="2:13" x14ac:dyDescent="0.2">
      <c r="B31" s="253">
        <v>41730</v>
      </c>
      <c r="C31" s="254">
        <v>1713</v>
      </c>
      <c r="D31" s="254">
        <v>6039</v>
      </c>
      <c r="E31" s="255">
        <v>117</v>
      </c>
      <c r="F31" s="255">
        <v>534</v>
      </c>
      <c r="G31" s="254">
        <v>1841</v>
      </c>
      <c r="H31" s="254">
        <v>6029</v>
      </c>
      <c r="I31" s="254">
        <v>3671</v>
      </c>
      <c r="J31" s="254">
        <v>12602</v>
      </c>
    </row>
    <row r="32" spans="2:13" x14ac:dyDescent="0.2">
      <c r="B32" s="253">
        <v>41760</v>
      </c>
      <c r="C32" s="254">
        <v>1767</v>
      </c>
      <c r="D32" s="254">
        <v>6174</v>
      </c>
      <c r="E32" s="255">
        <v>124</v>
      </c>
      <c r="F32" s="255">
        <v>523</v>
      </c>
      <c r="G32" s="254">
        <v>1514</v>
      </c>
      <c r="H32" s="254">
        <v>4663</v>
      </c>
      <c r="I32" s="254">
        <v>3405</v>
      </c>
      <c r="J32" s="254">
        <v>11360</v>
      </c>
      <c r="M32" s="217"/>
    </row>
    <row r="33" spans="2:10" x14ac:dyDescent="0.2">
      <c r="B33" s="253">
        <v>41791</v>
      </c>
      <c r="C33" s="254">
        <v>1613</v>
      </c>
      <c r="D33" s="254">
        <v>5821</v>
      </c>
      <c r="E33" s="255">
        <v>120</v>
      </c>
      <c r="F33" s="255">
        <v>517</v>
      </c>
      <c r="G33" s="254">
        <v>1715</v>
      </c>
      <c r="H33" s="254">
        <v>5301</v>
      </c>
      <c r="I33" s="254">
        <v>3448</v>
      </c>
      <c r="J33" s="254">
        <v>11639</v>
      </c>
    </row>
    <row r="34" spans="2:10" x14ac:dyDescent="0.2">
      <c r="B34" s="253">
        <v>41821</v>
      </c>
      <c r="C34" s="254">
        <v>1419</v>
      </c>
      <c r="D34" s="254">
        <v>4978</v>
      </c>
      <c r="E34" s="255">
        <v>88</v>
      </c>
      <c r="F34" s="255">
        <v>412</v>
      </c>
      <c r="G34" s="254">
        <v>1625</v>
      </c>
      <c r="H34" s="254">
        <v>5129</v>
      </c>
      <c r="I34" s="254">
        <v>3132</v>
      </c>
      <c r="J34" s="254">
        <v>10519</v>
      </c>
    </row>
    <row r="35" spans="2:10" x14ac:dyDescent="0.2">
      <c r="B35" s="253">
        <v>41852</v>
      </c>
      <c r="C35" s="254">
        <v>1494</v>
      </c>
      <c r="D35" s="254">
        <v>5380</v>
      </c>
      <c r="E35" s="255">
        <v>98</v>
      </c>
      <c r="F35" s="255">
        <v>469</v>
      </c>
      <c r="G35" s="254">
        <v>2110</v>
      </c>
      <c r="H35" s="254">
        <v>6696</v>
      </c>
      <c r="I35" s="254">
        <f t="shared" ref="I35:J39" si="0">C35+E35+G35</f>
        <v>3702</v>
      </c>
      <c r="J35" s="254">
        <f t="shared" si="0"/>
        <v>12545</v>
      </c>
    </row>
    <row r="36" spans="2:10" x14ac:dyDescent="0.2">
      <c r="B36" s="253">
        <v>41883</v>
      </c>
      <c r="C36" s="254">
        <v>2074</v>
      </c>
      <c r="D36" s="254">
        <v>6815</v>
      </c>
      <c r="E36" s="255">
        <v>153</v>
      </c>
      <c r="F36" s="255">
        <v>619</v>
      </c>
      <c r="G36" s="254">
        <v>1891</v>
      </c>
      <c r="H36" s="254">
        <v>5544</v>
      </c>
      <c r="I36" s="254">
        <f t="shared" si="0"/>
        <v>4118</v>
      </c>
      <c r="J36" s="254">
        <f t="shared" si="0"/>
        <v>12978</v>
      </c>
    </row>
    <row r="37" spans="2:10" x14ac:dyDescent="0.2">
      <c r="B37" s="253">
        <v>41913</v>
      </c>
      <c r="C37" s="254">
        <v>1793</v>
      </c>
      <c r="D37" s="254">
        <v>6196</v>
      </c>
      <c r="E37" s="255">
        <v>99</v>
      </c>
      <c r="F37" s="255">
        <v>453</v>
      </c>
      <c r="G37" s="254">
        <v>2822</v>
      </c>
      <c r="H37" s="254">
        <v>9121</v>
      </c>
      <c r="I37" s="254">
        <f t="shared" si="0"/>
        <v>4714</v>
      </c>
      <c r="J37" s="254">
        <f t="shared" si="0"/>
        <v>15770</v>
      </c>
    </row>
    <row r="38" spans="2:10" x14ac:dyDescent="0.2">
      <c r="B38" s="253">
        <v>41944</v>
      </c>
      <c r="C38" s="254">
        <v>1417</v>
      </c>
      <c r="D38" s="254">
        <v>5025</v>
      </c>
      <c r="E38" s="255">
        <v>119</v>
      </c>
      <c r="F38" s="255">
        <v>521</v>
      </c>
      <c r="G38" s="254">
        <v>2963</v>
      </c>
      <c r="H38" s="254">
        <v>9093</v>
      </c>
      <c r="I38" s="254">
        <f t="shared" si="0"/>
        <v>4499</v>
      </c>
      <c r="J38" s="254">
        <f t="shared" si="0"/>
        <v>14639</v>
      </c>
    </row>
    <row r="39" spans="2:10" x14ac:dyDescent="0.2">
      <c r="B39" s="253">
        <v>41974</v>
      </c>
      <c r="C39" s="254">
        <v>2023</v>
      </c>
      <c r="D39" s="254">
        <v>7131</v>
      </c>
      <c r="E39" s="255">
        <v>157</v>
      </c>
      <c r="F39" s="255">
        <v>606</v>
      </c>
      <c r="G39" s="254">
        <v>2407</v>
      </c>
      <c r="H39" s="254">
        <v>7565</v>
      </c>
      <c r="I39" s="254">
        <f t="shared" si="0"/>
        <v>4587</v>
      </c>
      <c r="J39" s="254">
        <f t="shared" si="0"/>
        <v>15302</v>
      </c>
    </row>
    <row r="40" spans="2:10" x14ac:dyDescent="0.2">
      <c r="B40" s="258">
        <v>2014</v>
      </c>
      <c r="C40" s="259">
        <f>SUM(C28:C39)</f>
        <v>19910</v>
      </c>
      <c r="D40" s="259">
        <f t="shared" ref="D40:H40" si="1">SUM(D28:D39)</f>
        <v>70098</v>
      </c>
      <c r="E40" s="259">
        <f t="shared" si="1"/>
        <v>1302</v>
      </c>
      <c r="F40" s="259">
        <f t="shared" si="1"/>
        <v>5662</v>
      </c>
      <c r="G40" s="259">
        <f t="shared" si="1"/>
        <v>23042</v>
      </c>
      <c r="H40" s="259">
        <f t="shared" si="1"/>
        <v>72387</v>
      </c>
      <c r="I40" s="259">
        <f>SUM(I28:I39)</f>
        <v>44254</v>
      </c>
      <c r="J40" s="259">
        <f>SUM(J28:J39)</f>
        <v>148147</v>
      </c>
    </row>
    <row r="41" spans="2:10" x14ac:dyDescent="0.2">
      <c r="B41" s="260">
        <v>42005</v>
      </c>
      <c r="C41" s="261">
        <v>1303</v>
      </c>
      <c r="D41" s="261">
        <v>4627</v>
      </c>
      <c r="E41" s="261">
        <v>90</v>
      </c>
      <c r="F41" s="261">
        <v>407</v>
      </c>
      <c r="G41" s="261">
        <v>2299</v>
      </c>
      <c r="H41" s="261">
        <v>7138</v>
      </c>
      <c r="I41" s="254">
        <f t="shared" ref="I41:J52" si="2">C41+E41+G41</f>
        <v>3692</v>
      </c>
      <c r="J41" s="254">
        <f t="shared" si="2"/>
        <v>12172</v>
      </c>
    </row>
    <row r="42" spans="2:10" x14ac:dyDescent="0.2">
      <c r="B42" s="260">
        <v>42036</v>
      </c>
      <c r="C42" s="261">
        <v>1126</v>
      </c>
      <c r="D42" s="261">
        <v>4105</v>
      </c>
      <c r="E42" s="261">
        <v>68</v>
      </c>
      <c r="F42" s="261">
        <v>319</v>
      </c>
      <c r="G42" s="261">
        <v>1895</v>
      </c>
      <c r="H42" s="261">
        <v>5828</v>
      </c>
      <c r="I42" s="254">
        <f t="shared" si="2"/>
        <v>3089</v>
      </c>
      <c r="J42" s="254">
        <f t="shared" si="2"/>
        <v>10252</v>
      </c>
    </row>
    <row r="43" spans="2:10" x14ac:dyDescent="0.2">
      <c r="B43" s="260">
        <v>42064</v>
      </c>
      <c r="C43" s="261">
        <v>1509</v>
      </c>
      <c r="D43" s="261">
        <v>5148</v>
      </c>
      <c r="E43" s="261">
        <v>142</v>
      </c>
      <c r="F43" s="261">
        <v>601</v>
      </c>
      <c r="G43" s="261">
        <v>2308</v>
      </c>
      <c r="H43" s="261">
        <v>7031</v>
      </c>
      <c r="I43" s="254">
        <f t="shared" si="2"/>
        <v>3959</v>
      </c>
      <c r="J43" s="254">
        <f t="shared" si="2"/>
        <v>12780</v>
      </c>
    </row>
    <row r="44" spans="2:10" x14ac:dyDescent="0.2">
      <c r="B44" s="260">
        <v>42095</v>
      </c>
      <c r="C44" s="261">
        <v>1305</v>
      </c>
      <c r="D44" s="261">
        <v>4297</v>
      </c>
      <c r="E44" s="261">
        <v>154</v>
      </c>
      <c r="F44" s="261">
        <v>670</v>
      </c>
      <c r="G44" s="261">
        <v>2740</v>
      </c>
      <c r="H44" s="261">
        <v>8147</v>
      </c>
      <c r="I44" s="254">
        <f t="shared" si="2"/>
        <v>4199</v>
      </c>
      <c r="J44" s="254">
        <f t="shared" si="2"/>
        <v>13114</v>
      </c>
    </row>
    <row r="45" spans="2:10" x14ac:dyDescent="0.2">
      <c r="B45" s="260">
        <v>42125</v>
      </c>
      <c r="C45" s="261">
        <v>1328</v>
      </c>
      <c r="D45" s="261">
        <v>4634</v>
      </c>
      <c r="E45" s="261">
        <v>162</v>
      </c>
      <c r="F45" s="261">
        <v>698</v>
      </c>
      <c r="G45" s="261">
        <v>2387</v>
      </c>
      <c r="H45" s="261">
        <v>7056</v>
      </c>
      <c r="I45" s="254">
        <f t="shared" si="2"/>
        <v>3877</v>
      </c>
      <c r="J45" s="254">
        <f t="shared" si="2"/>
        <v>12388</v>
      </c>
    </row>
    <row r="46" spans="2:10" x14ac:dyDescent="0.2">
      <c r="B46" s="260">
        <v>42156</v>
      </c>
      <c r="C46" s="261">
        <v>1079</v>
      </c>
      <c r="D46" s="261">
        <v>3931</v>
      </c>
      <c r="E46" s="261">
        <v>121</v>
      </c>
      <c r="F46" s="261">
        <v>595</v>
      </c>
      <c r="G46" s="261">
        <v>2940</v>
      </c>
      <c r="H46" s="261">
        <v>8577</v>
      </c>
      <c r="I46" s="254">
        <f t="shared" si="2"/>
        <v>4140</v>
      </c>
      <c r="J46" s="254">
        <f t="shared" si="2"/>
        <v>13103</v>
      </c>
    </row>
    <row r="47" spans="2:10" x14ac:dyDescent="0.2">
      <c r="B47" s="260">
        <v>42186</v>
      </c>
      <c r="C47" s="261">
        <v>1562</v>
      </c>
      <c r="D47" s="261">
        <v>5243</v>
      </c>
      <c r="E47" s="261">
        <v>193</v>
      </c>
      <c r="F47" s="261">
        <v>896</v>
      </c>
      <c r="G47" s="261">
        <v>1660</v>
      </c>
      <c r="H47" s="261">
        <v>4806</v>
      </c>
      <c r="I47" s="254">
        <f t="shared" si="2"/>
        <v>3415</v>
      </c>
      <c r="J47" s="254">
        <f t="shared" si="2"/>
        <v>10945</v>
      </c>
    </row>
    <row r="48" spans="2:10" x14ac:dyDescent="0.2">
      <c r="B48" s="260">
        <v>42217</v>
      </c>
      <c r="C48" s="261">
        <v>1389</v>
      </c>
      <c r="D48" s="261">
        <v>4383</v>
      </c>
      <c r="E48" s="261">
        <v>321</v>
      </c>
      <c r="F48" s="261">
        <v>1453</v>
      </c>
      <c r="G48" s="261">
        <v>4348</v>
      </c>
      <c r="H48" s="261">
        <v>12994</v>
      </c>
      <c r="I48" s="254">
        <f t="shared" si="2"/>
        <v>6058</v>
      </c>
      <c r="J48" s="254">
        <f t="shared" si="2"/>
        <v>18830</v>
      </c>
    </row>
    <row r="49" spans="2:10" x14ac:dyDescent="0.2">
      <c r="B49" s="260">
        <v>42248</v>
      </c>
      <c r="C49" s="261">
        <v>2017</v>
      </c>
      <c r="D49" s="261">
        <v>7335</v>
      </c>
      <c r="E49" s="261">
        <v>176</v>
      </c>
      <c r="F49" s="261">
        <v>801</v>
      </c>
      <c r="G49" s="261">
        <v>2843</v>
      </c>
      <c r="H49" s="261">
        <v>8849</v>
      </c>
      <c r="I49" s="254">
        <f t="shared" si="2"/>
        <v>5036</v>
      </c>
      <c r="J49" s="254">
        <f t="shared" si="2"/>
        <v>16985</v>
      </c>
    </row>
    <row r="50" spans="2:10" x14ac:dyDescent="0.2">
      <c r="B50" s="260">
        <v>42278</v>
      </c>
      <c r="C50" s="261">
        <v>1395</v>
      </c>
      <c r="D50" s="261">
        <v>4572</v>
      </c>
      <c r="E50" s="261">
        <v>175</v>
      </c>
      <c r="F50" s="261">
        <v>799</v>
      </c>
      <c r="G50" s="261">
        <v>2605</v>
      </c>
      <c r="H50" s="261">
        <v>7454</v>
      </c>
      <c r="I50" s="254">
        <f t="shared" si="2"/>
        <v>4175</v>
      </c>
      <c r="J50" s="254">
        <f t="shared" si="2"/>
        <v>12825</v>
      </c>
    </row>
    <row r="51" spans="2:10" x14ac:dyDescent="0.2">
      <c r="B51" s="260">
        <v>42309</v>
      </c>
      <c r="C51" s="261">
        <v>1495</v>
      </c>
      <c r="D51" s="261">
        <v>5282</v>
      </c>
      <c r="E51" s="261">
        <v>166</v>
      </c>
      <c r="F51" s="261">
        <v>712</v>
      </c>
      <c r="G51" s="261">
        <v>3733</v>
      </c>
      <c r="H51" s="261">
        <v>10856</v>
      </c>
      <c r="I51" s="254">
        <f t="shared" si="2"/>
        <v>5394</v>
      </c>
      <c r="J51" s="254">
        <f t="shared" si="2"/>
        <v>16850</v>
      </c>
    </row>
    <row r="52" spans="2:10" x14ac:dyDescent="0.2">
      <c r="B52" s="260">
        <v>42339</v>
      </c>
      <c r="C52" s="261">
        <v>1645</v>
      </c>
      <c r="D52" s="261">
        <v>5189</v>
      </c>
      <c r="E52" s="261">
        <v>200</v>
      </c>
      <c r="F52" s="261">
        <v>809</v>
      </c>
      <c r="G52" s="261">
        <v>2771</v>
      </c>
      <c r="H52" s="261">
        <v>8572</v>
      </c>
      <c r="I52" s="254">
        <f t="shared" si="2"/>
        <v>4616</v>
      </c>
      <c r="J52" s="254">
        <f t="shared" si="2"/>
        <v>14570</v>
      </c>
    </row>
    <row r="53" spans="2:10" x14ac:dyDescent="0.2">
      <c r="B53" s="258">
        <v>2015</v>
      </c>
      <c r="C53" s="262">
        <f>SUM(C41:C52)</f>
        <v>17153</v>
      </c>
      <c r="D53" s="262">
        <f t="shared" ref="D53:I53" si="3">SUM(D41:D52)</f>
        <v>58746</v>
      </c>
      <c r="E53" s="262">
        <f t="shared" si="3"/>
        <v>1968</v>
      </c>
      <c r="F53" s="262">
        <f t="shared" si="3"/>
        <v>8760</v>
      </c>
      <c r="G53" s="262">
        <f t="shared" si="3"/>
        <v>32529</v>
      </c>
      <c r="H53" s="262">
        <f t="shared" si="3"/>
        <v>97308</v>
      </c>
      <c r="I53" s="262">
        <f t="shared" si="3"/>
        <v>51650</v>
      </c>
      <c r="J53" s="262">
        <f>SUM(J41:J52)</f>
        <v>164814</v>
      </c>
    </row>
    <row r="54" spans="2:10" x14ac:dyDescent="0.2">
      <c r="B54" s="260">
        <v>42370</v>
      </c>
      <c r="C54" s="261">
        <v>1402</v>
      </c>
      <c r="D54" s="261">
        <v>4801</v>
      </c>
      <c r="E54" s="261">
        <v>157</v>
      </c>
      <c r="F54" s="261">
        <v>645</v>
      </c>
      <c r="G54" s="261">
        <v>2531</v>
      </c>
      <c r="H54" s="261">
        <v>7419</v>
      </c>
      <c r="I54" s="254">
        <f t="shared" ref="I54:J65" si="4">C54+E54+G54</f>
        <v>4090</v>
      </c>
      <c r="J54" s="254">
        <f t="shared" si="4"/>
        <v>12865</v>
      </c>
    </row>
    <row r="55" spans="2:10" x14ac:dyDescent="0.2">
      <c r="B55" s="260">
        <v>42401</v>
      </c>
      <c r="C55" s="261">
        <v>964</v>
      </c>
      <c r="D55" s="261">
        <v>3139</v>
      </c>
      <c r="E55" s="261">
        <v>156</v>
      </c>
      <c r="F55" s="261">
        <v>644</v>
      </c>
      <c r="G55" s="261">
        <v>2723</v>
      </c>
      <c r="H55" s="261">
        <v>8130</v>
      </c>
      <c r="I55" s="254">
        <f t="shared" si="4"/>
        <v>3843</v>
      </c>
      <c r="J55" s="254">
        <f t="shared" si="4"/>
        <v>11913</v>
      </c>
    </row>
    <row r="56" spans="2:10" x14ac:dyDescent="0.2">
      <c r="B56" s="260">
        <v>42430</v>
      </c>
      <c r="C56" s="261">
        <v>1710</v>
      </c>
      <c r="D56" s="261">
        <v>5724</v>
      </c>
      <c r="E56" s="261">
        <v>238</v>
      </c>
      <c r="F56" s="261">
        <v>993</v>
      </c>
      <c r="G56" s="261">
        <v>3197</v>
      </c>
      <c r="H56" s="261">
        <v>9196</v>
      </c>
      <c r="I56" s="254">
        <f t="shared" si="4"/>
        <v>5145</v>
      </c>
      <c r="J56" s="254">
        <f t="shared" si="4"/>
        <v>15913</v>
      </c>
    </row>
    <row r="57" spans="2:10" x14ac:dyDescent="0.2">
      <c r="B57" s="260">
        <v>42461</v>
      </c>
      <c r="C57" s="261">
        <v>1579</v>
      </c>
      <c r="D57" s="261">
        <v>5412</v>
      </c>
      <c r="E57" s="261">
        <v>196</v>
      </c>
      <c r="F57" s="261">
        <v>787</v>
      </c>
      <c r="G57" s="261">
        <v>2640</v>
      </c>
      <c r="H57" s="261">
        <v>7635</v>
      </c>
      <c r="I57" s="254">
        <f t="shared" si="4"/>
        <v>4415</v>
      </c>
      <c r="J57" s="254">
        <f t="shared" si="4"/>
        <v>13834</v>
      </c>
    </row>
    <row r="58" spans="2:10" x14ac:dyDescent="0.2">
      <c r="B58" s="260">
        <v>42491</v>
      </c>
      <c r="C58" s="261">
        <v>1550</v>
      </c>
      <c r="D58" s="261">
        <v>5486</v>
      </c>
      <c r="E58" s="261">
        <v>180</v>
      </c>
      <c r="F58" s="261">
        <v>760</v>
      </c>
      <c r="G58" s="261">
        <v>2933</v>
      </c>
      <c r="H58" s="261">
        <v>8633</v>
      </c>
      <c r="I58" s="254">
        <f t="shared" si="4"/>
        <v>4663</v>
      </c>
      <c r="J58" s="254">
        <f t="shared" si="4"/>
        <v>14879</v>
      </c>
    </row>
    <row r="59" spans="2:10" x14ac:dyDescent="0.2">
      <c r="B59" s="260">
        <v>42522</v>
      </c>
      <c r="C59" s="261">
        <v>1015</v>
      </c>
      <c r="D59" s="261">
        <v>3452</v>
      </c>
      <c r="E59" s="261">
        <v>121</v>
      </c>
      <c r="F59" s="261">
        <v>555</v>
      </c>
      <c r="G59" s="261">
        <v>2658</v>
      </c>
      <c r="H59" s="261">
        <v>7478</v>
      </c>
      <c r="I59" s="254">
        <f t="shared" si="4"/>
        <v>3794</v>
      </c>
      <c r="J59" s="254">
        <f t="shared" si="4"/>
        <v>11485</v>
      </c>
    </row>
    <row r="60" spans="2:10" x14ac:dyDescent="0.2">
      <c r="B60" s="260">
        <v>42552</v>
      </c>
      <c r="C60" s="261">
        <v>1746</v>
      </c>
      <c r="D60" s="261">
        <v>6028</v>
      </c>
      <c r="E60" s="261">
        <v>157</v>
      </c>
      <c r="F60" s="261">
        <v>657</v>
      </c>
      <c r="G60" s="261">
        <v>2535</v>
      </c>
      <c r="H60" s="261">
        <v>7430</v>
      </c>
      <c r="I60" s="254">
        <f t="shared" si="4"/>
        <v>4438</v>
      </c>
      <c r="J60" s="254">
        <f t="shared" si="4"/>
        <v>14115</v>
      </c>
    </row>
    <row r="61" spans="2:10" x14ac:dyDescent="0.2">
      <c r="B61" s="260">
        <v>42583</v>
      </c>
      <c r="C61" s="261">
        <v>1390</v>
      </c>
      <c r="D61" s="261">
        <v>4511</v>
      </c>
      <c r="E61" s="261">
        <v>153</v>
      </c>
      <c r="F61" s="261">
        <v>578</v>
      </c>
      <c r="G61" s="261">
        <v>3151</v>
      </c>
      <c r="H61" s="261">
        <v>9173</v>
      </c>
      <c r="I61" s="254">
        <f t="shared" si="4"/>
        <v>4694</v>
      </c>
      <c r="J61" s="254">
        <f t="shared" si="4"/>
        <v>14262</v>
      </c>
    </row>
    <row r="62" spans="2:10" x14ac:dyDescent="0.2">
      <c r="B62" s="260">
        <v>42614</v>
      </c>
      <c r="C62" s="261">
        <v>1402</v>
      </c>
      <c r="D62" s="261">
        <v>4329</v>
      </c>
      <c r="E62" s="261">
        <v>196</v>
      </c>
      <c r="F62" s="261">
        <v>823</v>
      </c>
      <c r="G62" s="261">
        <v>2981</v>
      </c>
      <c r="H62" s="261">
        <v>8807</v>
      </c>
      <c r="I62" s="254">
        <f t="shared" si="4"/>
        <v>4579</v>
      </c>
      <c r="J62" s="254">
        <f t="shared" si="4"/>
        <v>13959</v>
      </c>
    </row>
    <row r="63" spans="2:10" x14ac:dyDescent="0.2">
      <c r="B63" s="260">
        <v>42644</v>
      </c>
      <c r="C63" s="261">
        <v>1480</v>
      </c>
      <c r="D63" s="261">
        <v>5044</v>
      </c>
      <c r="E63" s="261">
        <v>136</v>
      </c>
      <c r="F63" s="261">
        <v>536</v>
      </c>
      <c r="G63" s="261">
        <v>2791</v>
      </c>
      <c r="H63" s="261">
        <v>8111</v>
      </c>
      <c r="I63" s="254">
        <f t="shared" si="4"/>
        <v>4407</v>
      </c>
      <c r="J63" s="254">
        <f t="shared" si="4"/>
        <v>13691</v>
      </c>
    </row>
    <row r="64" spans="2:10" x14ac:dyDescent="0.2">
      <c r="B64" s="260">
        <v>42675</v>
      </c>
      <c r="C64" s="261">
        <v>1497</v>
      </c>
      <c r="D64" s="261">
        <v>5099</v>
      </c>
      <c r="E64" s="261">
        <v>128</v>
      </c>
      <c r="F64" s="261">
        <v>483</v>
      </c>
      <c r="G64" s="261">
        <v>2064</v>
      </c>
      <c r="H64" s="261">
        <v>6110</v>
      </c>
      <c r="I64" s="254">
        <f t="shared" si="4"/>
        <v>3689</v>
      </c>
      <c r="J64" s="254">
        <f t="shared" si="4"/>
        <v>11692</v>
      </c>
    </row>
    <row r="65" spans="2:10" x14ac:dyDescent="0.2">
      <c r="B65" s="260">
        <v>42705</v>
      </c>
      <c r="C65" s="261">
        <v>1565</v>
      </c>
      <c r="D65" s="261">
        <v>5550</v>
      </c>
      <c r="E65" s="261">
        <v>94</v>
      </c>
      <c r="F65" s="261">
        <v>399</v>
      </c>
      <c r="G65" s="261">
        <v>3636</v>
      </c>
      <c r="H65" s="261">
        <v>11125</v>
      </c>
      <c r="I65" s="254">
        <f t="shared" si="4"/>
        <v>5295</v>
      </c>
      <c r="J65" s="254">
        <f t="shared" si="4"/>
        <v>17074</v>
      </c>
    </row>
    <row r="66" spans="2:10" x14ac:dyDescent="0.2">
      <c r="B66" s="258">
        <v>2016</v>
      </c>
      <c r="C66" s="262">
        <f>SUM(C54:C65)</f>
        <v>17300</v>
      </c>
      <c r="D66" s="262">
        <f t="shared" ref="D66:H66" si="5">SUM(D54:D65)</f>
        <v>58575</v>
      </c>
      <c r="E66" s="262">
        <f t="shared" si="5"/>
        <v>1912</v>
      </c>
      <c r="F66" s="262">
        <f t="shared" si="5"/>
        <v>7860</v>
      </c>
      <c r="G66" s="262">
        <f t="shared" si="5"/>
        <v>33840</v>
      </c>
      <c r="H66" s="262">
        <f t="shared" si="5"/>
        <v>99247</v>
      </c>
      <c r="I66" s="262">
        <f>SUM(I54:I65)</f>
        <v>53052</v>
      </c>
      <c r="J66" s="262">
        <f>SUM(J54:J65)</f>
        <v>165682</v>
      </c>
    </row>
    <row r="67" spans="2:10" x14ac:dyDescent="0.2">
      <c r="B67" s="260">
        <v>42736</v>
      </c>
      <c r="C67" s="261">
        <v>1578</v>
      </c>
      <c r="D67" s="261">
        <v>5100</v>
      </c>
      <c r="E67" s="261">
        <v>122</v>
      </c>
      <c r="F67" s="261">
        <v>478</v>
      </c>
      <c r="G67" s="261">
        <v>3277</v>
      </c>
      <c r="H67" s="261">
        <v>9466</v>
      </c>
      <c r="I67" s="254">
        <f t="shared" ref="I67:J78" si="6">C67+E67+G67</f>
        <v>4977</v>
      </c>
      <c r="J67" s="254">
        <f t="shared" si="6"/>
        <v>15044</v>
      </c>
    </row>
    <row r="68" spans="2:10" x14ac:dyDescent="0.2">
      <c r="B68" s="260">
        <v>42767</v>
      </c>
      <c r="C68" s="261">
        <v>1309</v>
      </c>
      <c r="D68" s="261">
        <v>4472</v>
      </c>
      <c r="E68" s="261">
        <v>118</v>
      </c>
      <c r="F68" s="261">
        <v>502</v>
      </c>
      <c r="G68" s="261">
        <v>3001</v>
      </c>
      <c r="H68" s="261">
        <v>8506</v>
      </c>
      <c r="I68" s="254">
        <f t="shared" si="6"/>
        <v>4428</v>
      </c>
      <c r="J68" s="254">
        <f t="shared" si="6"/>
        <v>13480</v>
      </c>
    </row>
    <row r="69" spans="2:10" x14ac:dyDescent="0.2">
      <c r="B69" s="260">
        <v>42795</v>
      </c>
      <c r="C69" s="261">
        <v>1433</v>
      </c>
      <c r="D69" s="261">
        <v>4492</v>
      </c>
      <c r="E69" s="261">
        <v>123</v>
      </c>
      <c r="F69" s="261">
        <v>484</v>
      </c>
      <c r="G69" s="261">
        <v>2598</v>
      </c>
      <c r="H69" s="261">
        <v>7750</v>
      </c>
      <c r="I69" s="254">
        <f t="shared" si="6"/>
        <v>4154</v>
      </c>
      <c r="J69" s="254">
        <f t="shared" si="6"/>
        <v>12726</v>
      </c>
    </row>
    <row r="70" spans="2:10" x14ac:dyDescent="0.2">
      <c r="B70" s="260">
        <v>42826</v>
      </c>
      <c r="C70" s="261">
        <v>1610</v>
      </c>
      <c r="D70" s="261">
        <v>5252</v>
      </c>
      <c r="E70" s="261">
        <v>163</v>
      </c>
      <c r="F70" s="261">
        <v>704</v>
      </c>
      <c r="G70" s="261">
        <v>2935</v>
      </c>
      <c r="H70" s="261">
        <v>8131</v>
      </c>
      <c r="I70" s="254">
        <f t="shared" si="6"/>
        <v>4708</v>
      </c>
      <c r="J70" s="254">
        <f t="shared" si="6"/>
        <v>14087</v>
      </c>
    </row>
    <row r="71" spans="2:10" x14ac:dyDescent="0.2">
      <c r="B71" s="260">
        <v>42856</v>
      </c>
      <c r="C71" s="261">
        <v>1418</v>
      </c>
      <c r="D71" s="261">
        <v>4341</v>
      </c>
      <c r="E71" s="261">
        <v>177</v>
      </c>
      <c r="F71" s="261">
        <v>637</v>
      </c>
      <c r="G71" s="261">
        <v>3318</v>
      </c>
      <c r="H71" s="261">
        <v>8846</v>
      </c>
      <c r="I71" s="254">
        <f t="shared" si="6"/>
        <v>4913</v>
      </c>
      <c r="J71" s="254">
        <f t="shared" si="6"/>
        <v>13824</v>
      </c>
    </row>
    <row r="72" spans="2:10" x14ac:dyDescent="0.2">
      <c r="B72" s="260">
        <v>42887</v>
      </c>
      <c r="C72" s="261">
        <v>1230</v>
      </c>
      <c r="D72" s="261">
        <v>4069</v>
      </c>
      <c r="E72" s="261">
        <v>108</v>
      </c>
      <c r="F72" s="261">
        <v>460</v>
      </c>
      <c r="G72" s="261">
        <v>2707</v>
      </c>
      <c r="H72" s="261">
        <v>8139</v>
      </c>
      <c r="I72" s="254">
        <f t="shared" si="6"/>
        <v>4045</v>
      </c>
      <c r="J72" s="254">
        <f t="shared" si="6"/>
        <v>12668</v>
      </c>
    </row>
    <row r="73" spans="2:10" x14ac:dyDescent="0.2">
      <c r="B73" s="260">
        <v>42917</v>
      </c>
      <c r="C73" s="261">
        <v>1191</v>
      </c>
      <c r="D73" s="261">
        <v>4093</v>
      </c>
      <c r="E73" s="261">
        <v>118</v>
      </c>
      <c r="F73" s="261">
        <v>524</v>
      </c>
      <c r="G73" s="261">
        <v>3460</v>
      </c>
      <c r="H73" s="261">
        <v>9428</v>
      </c>
      <c r="I73" s="254">
        <f t="shared" si="6"/>
        <v>4769</v>
      </c>
      <c r="J73" s="254">
        <f t="shared" si="6"/>
        <v>14045</v>
      </c>
    </row>
    <row r="74" spans="2:10" x14ac:dyDescent="0.2">
      <c r="B74" s="260">
        <v>42948</v>
      </c>
      <c r="C74" s="261">
        <v>1646</v>
      </c>
      <c r="D74" s="261">
        <v>5129</v>
      </c>
      <c r="E74" s="261">
        <v>226</v>
      </c>
      <c r="F74" s="261">
        <v>888</v>
      </c>
      <c r="G74" s="261">
        <v>3406</v>
      </c>
      <c r="H74" s="261">
        <v>9871</v>
      </c>
      <c r="I74" s="254">
        <f t="shared" si="6"/>
        <v>5278</v>
      </c>
      <c r="J74" s="254">
        <f t="shared" si="6"/>
        <v>15888</v>
      </c>
    </row>
    <row r="75" spans="2:10" x14ac:dyDescent="0.2">
      <c r="B75" s="260">
        <v>42979</v>
      </c>
      <c r="C75" s="261">
        <v>1788</v>
      </c>
      <c r="D75" s="261">
        <v>5884</v>
      </c>
      <c r="E75" s="261">
        <v>227</v>
      </c>
      <c r="F75" s="261">
        <v>1042</v>
      </c>
      <c r="G75" s="261">
        <v>1959</v>
      </c>
      <c r="H75" s="261">
        <v>5773</v>
      </c>
      <c r="I75" s="254">
        <f t="shared" si="6"/>
        <v>3974</v>
      </c>
      <c r="J75" s="254">
        <f t="shared" si="6"/>
        <v>12699</v>
      </c>
    </row>
    <row r="76" spans="2:10" x14ac:dyDescent="0.2">
      <c r="B76" s="260">
        <v>43009</v>
      </c>
      <c r="C76" s="261">
        <v>1600</v>
      </c>
      <c r="D76" s="261">
        <v>5166</v>
      </c>
      <c r="E76" s="261">
        <v>160</v>
      </c>
      <c r="F76" s="261">
        <v>678</v>
      </c>
      <c r="G76" s="261">
        <v>5186</v>
      </c>
      <c r="H76" s="261">
        <v>14719</v>
      </c>
      <c r="I76" s="254">
        <f t="shared" si="6"/>
        <v>6946</v>
      </c>
      <c r="J76" s="254">
        <f t="shared" si="6"/>
        <v>20563</v>
      </c>
    </row>
    <row r="77" spans="2:10" x14ac:dyDescent="0.2">
      <c r="B77" s="260">
        <v>43040</v>
      </c>
      <c r="C77" s="261">
        <v>1751</v>
      </c>
      <c r="D77" s="261">
        <v>5849</v>
      </c>
      <c r="E77" s="261">
        <v>177</v>
      </c>
      <c r="F77" s="261">
        <v>742</v>
      </c>
      <c r="G77" s="261">
        <v>3371</v>
      </c>
      <c r="H77" s="261">
        <v>9775</v>
      </c>
      <c r="I77" s="254">
        <f t="shared" si="6"/>
        <v>5299</v>
      </c>
      <c r="J77" s="254">
        <f t="shared" si="6"/>
        <v>16366</v>
      </c>
    </row>
    <row r="78" spans="2:10" x14ac:dyDescent="0.2">
      <c r="B78" s="260">
        <v>43070</v>
      </c>
      <c r="C78" s="261">
        <v>1618</v>
      </c>
      <c r="D78" s="261">
        <v>5288</v>
      </c>
      <c r="E78" s="261">
        <v>188</v>
      </c>
      <c r="F78" s="261">
        <v>708</v>
      </c>
      <c r="G78" s="261">
        <v>3152</v>
      </c>
      <c r="H78" s="261">
        <v>9366</v>
      </c>
      <c r="I78" s="254">
        <f t="shared" si="6"/>
        <v>4958</v>
      </c>
      <c r="J78" s="254">
        <f t="shared" si="6"/>
        <v>15362</v>
      </c>
    </row>
    <row r="79" spans="2:10" x14ac:dyDescent="0.2">
      <c r="B79" s="258">
        <v>2017</v>
      </c>
      <c r="C79" s="262">
        <f>SUM(C67:C78)</f>
        <v>18172</v>
      </c>
      <c r="D79" s="262">
        <f t="shared" ref="D79:J79" si="7">SUM(D67:D78)</f>
        <v>59135</v>
      </c>
      <c r="E79" s="262">
        <f t="shared" si="7"/>
        <v>1907</v>
      </c>
      <c r="F79" s="262">
        <f t="shared" si="7"/>
        <v>7847</v>
      </c>
      <c r="G79" s="262">
        <f t="shared" si="7"/>
        <v>38370</v>
      </c>
      <c r="H79" s="262">
        <f t="shared" si="7"/>
        <v>109770</v>
      </c>
      <c r="I79" s="262">
        <f t="shared" si="7"/>
        <v>58449</v>
      </c>
      <c r="J79" s="262">
        <f t="shared" si="7"/>
        <v>176752</v>
      </c>
    </row>
    <row r="80" spans="2:10" x14ac:dyDescent="0.2">
      <c r="B80" s="260">
        <v>43101</v>
      </c>
      <c r="C80" s="261">
        <v>1487</v>
      </c>
      <c r="D80" s="261">
        <v>4777</v>
      </c>
      <c r="E80" s="261">
        <v>142</v>
      </c>
      <c r="F80" s="261">
        <v>567</v>
      </c>
      <c r="G80" s="261">
        <v>3378</v>
      </c>
      <c r="H80" s="261">
        <v>9267</v>
      </c>
      <c r="I80" s="254">
        <f>C80+E80+G80</f>
        <v>5007</v>
      </c>
      <c r="J80" s="254">
        <f>D80+F80+H80</f>
        <v>14611</v>
      </c>
    </row>
    <row r="81" spans="2:11" x14ac:dyDescent="0.2">
      <c r="B81" s="411" t="s">
        <v>621</v>
      </c>
      <c r="C81" s="412">
        <f t="shared" ref="C81:J81" si="8">SUM(C80:C80)</f>
        <v>1487</v>
      </c>
      <c r="D81" s="412">
        <f t="shared" si="8"/>
        <v>4777</v>
      </c>
      <c r="E81" s="412">
        <f t="shared" si="8"/>
        <v>142</v>
      </c>
      <c r="F81" s="412">
        <f t="shared" si="8"/>
        <v>567</v>
      </c>
      <c r="G81" s="412">
        <f t="shared" si="8"/>
        <v>3378</v>
      </c>
      <c r="H81" s="412">
        <f t="shared" si="8"/>
        <v>9267</v>
      </c>
      <c r="I81" s="412">
        <f t="shared" si="8"/>
        <v>5007</v>
      </c>
      <c r="J81" s="412">
        <f t="shared" si="8"/>
        <v>14611</v>
      </c>
      <c r="K81" s="263"/>
    </row>
    <row r="82" spans="2:11" x14ac:dyDescent="0.2">
      <c r="B82" s="456" t="s">
        <v>41</v>
      </c>
      <c r="C82" s="457"/>
      <c r="D82" s="457"/>
      <c r="E82" s="457"/>
      <c r="F82" s="457"/>
      <c r="G82" s="457"/>
      <c r="H82" s="458"/>
      <c r="I82" s="413">
        <f>I11+I12+I13+I14+I27+I40+I53+I66+I79+I81</f>
        <v>525608</v>
      </c>
      <c r="J82" s="413">
        <f>J11+J12+J13+J14+J27+J40+J53+J66+J79+J81</f>
        <v>1837520</v>
      </c>
      <c r="K82" s="263"/>
    </row>
    <row r="83" spans="2:11" x14ac:dyDescent="0.2">
      <c r="B83" s="187" t="s">
        <v>491</v>
      </c>
    </row>
    <row r="84" spans="2:11" x14ac:dyDescent="0.2">
      <c r="B84" s="187" t="s">
        <v>492</v>
      </c>
    </row>
    <row r="85" spans="2:11" x14ac:dyDescent="0.2">
      <c r="B85" s="187" t="s">
        <v>493</v>
      </c>
    </row>
  </sheetData>
  <mergeCells count="9">
    <mergeCell ref="B82:H82"/>
    <mergeCell ref="B5:J5"/>
    <mergeCell ref="B6:J6"/>
    <mergeCell ref="B8:B10"/>
    <mergeCell ref="C8:J8"/>
    <mergeCell ref="C9:D9"/>
    <mergeCell ref="E9:F9"/>
    <mergeCell ref="G9:H9"/>
    <mergeCell ref="I9:J9"/>
  </mergeCells>
  <hyperlinks>
    <hyperlink ref="L5" location="'Índice BxH'!A1" display="Volver a Bono por Hijo"/>
  </hyperlinks>
  <pageMargins left="0.7" right="0.7" top="0.75" bottom="0.75" header="0.3" footer="0.3"/>
  <pageSetup orientation="portrait" verticalDpi="0" r:id="rId1"/>
  <ignoredErrors>
    <ignoredError sqref="I27:J27 C40:H40" formulaRange="1"/>
    <ignoredError sqref="I40:J40 I53:J53 I79:J79 I66:J66"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3"/>
  <sheetViews>
    <sheetView showGridLines="0" zoomScaleNormal="100" workbookViewId="0"/>
  </sheetViews>
  <sheetFormatPr baseColWidth="10" defaultRowHeight="12" x14ac:dyDescent="0.2"/>
  <cols>
    <col min="1" max="1" width="6" style="187" customWidth="1"/>
    <col min="2" max="2" width="13.85546875" style="187" customWidth="1"/>
    <col min="3" max="3" width="21.28515625" style="187" customWidth="1"/>
    <col min="4" max="4" width="19.140625" style="187" customWidth="1"/>
    <col min="5" max="5" width="16.85546875" style="187" customWidth="1"/>
    <col min="6" max="257" width="11.42578125" style="187"/>
    <col min="258" max="258" width="13.85546875" style="187" customWidth="1"/>
    <col min="259" max="259" width="21.28515625" style="187" customWidth="1"/>
    <col min="260" max="260" width="19.140625" style="187" customWidth="1"/>
    <col min="261" max="261" width="16.85546875" style="187" customWidth="1"/>
    <col min="262" max="513" width="11.42578125" style="187"/>
    <col min="514" max="514" width="13.85546875" style="187" customWidth="1"/>
    <col min="515" max="515" width="21.28515625" style="187" customWidth="1"/>
    <col min="516" max="516" width="19.140625" style="187" customWidth="1"/>
    <col min="517" max="517" width="16.85546875" style="187" customWidth="1"/>
    <col min="518" max="769" width="11.42578125" style="187"/>
    <col min="770" max="770" width="13.85546875" style="187" customWidth="1"/>
    <col min="771" max="771" width="21.28515625" style="187" customWidth="1"/>
    <col min="772" max="772" width="19.140625" style="187" customWidth="1"/>
    <col min="773" max="773" width="16.85546875" style="187" customWidth="1"/>
    <col min="774" max="1025" width="11.42578125" style="187"/>
    <col min="1026" max="1026" width="13.85546875" style="187" customWidth="1"/>
    <col min="1027" max="1027" width="21.28515625" style="187" customWidth="1"/>
    <col min="1028" max="1028" width="19.140625" style="187" customWidth="1"/>
    <col min="1029" max="1029" width="16.85546875" style="187" customWidth="1"/>
    <col min="1030" max="1281" width="11.42578125" style="187"/>
    <col min="1282" max="1282" width="13.85546875" style="187" customWidth="1"/>
    <col min="1283" max="1283" width="21.28515625" style="187" customWidth="1"/>
    <col min="1284" max="1284" width="19.140625" style="187" customWidth="1"/>
    <col min="1285" max="1285" width="16.85546875" style="187" customWidth="1"/>
    <col min="1286" max="1537" width="11.42578125" style="187"/>
    <col min="1538" max="1538" width="13.85546875" style="187" customWidth="1"/>
    <col min="1539" max="1539" width="21.28515625" style="187" customWidth="1"/>
    <col min="1540" max="1540" width="19.140625" style="187" customWidth="1"/>
    <col min="1541" max="1541" width="16.85546875" style="187" customWidth="1"/>
    <col min="1542" max="1793" width="11.42578125" style="187"/>
    <col min="1794" max="1794" width="13.85546875" style="187" customWidth="1"/>
    <col min="1795" max="1795" width="21.28515625" style="187" customWidth="1"/>
    <col min="1796" max="1796" width="19.140625" style="187" customWidth="1"/>
    <col min="1797" max="1797" width="16.85546875" style="187" customWidth="1"/>
    <col min="1798" max="2049" width="11.42578125" style="187"/>
    <col min="2050" max="2050" width="13.85546875" style="187" customWidth="1"/>
    <col min="2051" max="2051" width="21.28515625" style="187" customWidth="1"/>
    <col min="2052" max="2052" width="19.140625" style="187" customWidth="1"/>
    <col min="2053" max="2053" width="16.85546875" style="187" customWidth="1"/>
    <col min="2054" max="2305" width="11.42578125" style="187"/>
    <col min="2306" max="2306" width="13.85546875" style="187" customWidth="1"/>
    <col min="2307" max="2307" width="21.28515625" style="187" customWidth="1"/>
    <col min="2308" max="2308" width="19.140625" style="187" customWidth="1"/>
    <col min="2309" max="2309" width="16.85546875" style="187" customWidth="1"/>
    <col min="2310" max="2561" width="11.42578125" style="187"/>
    <col min="2562" max="2562" width="13.85546875" style="187" customWidth="1"/>
    <col min="2563" max="2563" width="21.28515625" style="187" customWidth="1"/>
    <col min="2564" max="2564" width="19.140625" style="187" customWidth="1"/>
    <col min="2565" max="2565" width="16.85546875" style="187" customWidth="1"/>
    <col min="2566" max="2817" width="11.42578125" style="187"/>
    <col min="2818" max="2818" width="13.85546875" style="187" customWidth="1"/>
    <col min="2819" max="2819" width="21.28515625" style="187" customWidth="1"/>
    <col min="2820" max="2820" width="19.140625" style="187" customWidth="1"/>
    <col min="2821" max="2821" width="16.85546875" style="187" customWidth="1"/>
    <col min="2822" max="3073" width="11.42578125" style="187"/>
    <col min="3074" max="3074" width="13.85546875" style="187" customWidth="1"/>
    <col min="3075" max="3075" width="21.28515625" style="187" customWidth="1"/>
    <col min="3076" max="3076" width="19.140625" style="187" customWidth="1"/>
    <col min="3077" max="3077" width="16.85546875" style="187" customWidth="1"/>
    <col min="3078" max="3329" width="11.42578125" style="187"/>
    <col min="3330" max="3330" width="13.85546875" style="187" customWidth="1"/>
    <col min="3331" max="3331" width="21.28515625" style="187" customWidth="1"/>
    <col min="3332" max="3332" width="19.140625" style="187" customWidth="1"/>
    <col min="3333" max="3333" width="16.85546875" style="187" customWidth="1"/>
    <col min="3334" max="3585" width="11.42578125" style="187"/>
    <col min="3586" max="3586" width="13.85546875" style="187" customWidth="1"/>
    <col min="3587" max="3587" width="21.28515625" style="187" customWidth="1"/>
    <col min="3588" max="3588" width="19.140625" style="187" customWidth="1"/>
    <col min="3589" max="3589" width="16.85546875" style="187" customWidth="1"/>
    <col min="3590" max="3841" width="11.42578125" style="187"/>
    <col min="3842" max="3842" width="13.85546875" style="187" customWidth="1"/>
    <col min="3843" max="3843" width="21.28515625" style="187" customWidth="1"/>
    <col min="3844" max="3844" width="19.140625" style="187" customWidth="1"/>
    <col min="3845" max="3845" width="16.85546875" style="187" customWidth="1"/>
    <col min="3846" max="4097" width="11.42578125" style="187"/>
    <col min="4098" max="4098" width="13.85546875" style="187" customWidth="1"/>
    <col min="4099" max="4099" width="21.28515625" style="187" customWidth="1"/>
    <col min="4100" max="4100" width="19.140625" style="187" customWidth="1"/>
    <col min="4101" max="4101" width="16.85546875" style="187" customWidth="1"/>
    <col min="4102" max="4353" width="11.42578125" style="187"/>
    <col min="4354" max="4354" width="13.85546875" style="187" customWidth="1"/>
    <col min="4355" max="4355" width="21.28515625" style="187" customWidth="1"/>
    <col min="4356" max="4356" width="19.140625" style="187" customWidth="1"/>
    <col min="4357" max="4357" width="16.85546875" style="187" customWidth="1"/>
    <col min="4358" max="4609" width="11.42578125" style="187"/>
    <col min="4610" max="4610" width="13.85546875" style="187" customWidth="1"/>
    <col min="4611" max="4611" width="21.28515625" style="187" customWidth="1"/>
    <col min="4612" max="4612" width="19.140625" style="187" customWidth="1"/>
    <col min="4613" max="4613" width="16.85546875" style="187" customWidth="1"/>
    <col min="4614" max="4865" width="11.42578125" style="187"/>
    <col min="4866" max="4866" width="13.85546875" style="187" customWidth="1"/>
    <col min="4867" max="4867" width="21.28515625" style="187" customWidth="1"/>
    <col min="4868" max="4868" width="19.140625" style="187" customWidth="1"/>
    <col min="4869" max="4869" width="16.85546875" style="187" customWidth="1"/>
    <col min="4870" max="5121" width="11.42578125" style="187"/>
    <col min="5122" max="5122" width="13.85546875" style="187" customWidth="1"/>
    <col min="5123" max="5123" width="21.28515625" style="187" customWidth="1"/>
    <col min="5124" max="5124" width="19.140625" style="187" customWidth="1"/>
    <col min="5125" max="5125" width="16.85546875" style="187" customWidth="1"/>
    <col min="5126" max="5377" width="11.42578125" style="187"/>
    <col min="5378" max="5378" width="13.85546875" style="187" customWidth="1"/>
    <col min="5379" max="5379" width="21.28515625" style="187" customWidth="1"/>
    <col min="5380" max="5380" width="19.140625" style="187" customWidth="1"/>
    <col min="5381" max="5381" width="16.85546875" style="187" customWidth="1"/>
    <col min="5382" max="5633" width="11.42578125" style="187"/>
    <col min="5634" max="5634" width="13.85546875" style="187" customWidth="1"/>
    <col min="5635" max="5635" width="21.28515625" style="187" customWidth="1"/>
    <col min="5636" max="5636" width="19.140625" style="187" customWidth="1"/>
    <col min="5637" max="5637" width="16.85546875" style="187" customWidth="1"/>
    <col min="5638" max="5889" width="11.42578125" style="187"/>
    <col min="5890" max="5890" width="13.85546875" style="187" customWidth="1"/>
    <col min="5891" max="5891" width="21.28515625" style="187" customWidth="1"/>
    <col min="5892" max="5892" width="19.140625" style="187" customWidth="1"/>
    <col min="5893" max="5893" width="16.85546875" style="187" customWidth="1"/>
    <col min="5894" max="6145" width="11.42578125" style="187"/>
    <col min="6146" max="6146" width="13.85546875" style="187" customWidth="1"/>
    <col min="6147" max="6147" width="21.28515625" style="187" customWidth="1"/>
    <col min="6148" max="6148" width="19.140625" style="187" customWidth="1"/>
    <col min="6149" max="6149" width="16.85546875" style="187" customWidth="1"/>
    <col min="6150" max="6401" width="11.42578125" style="187"/>
    <col min="6402" max="6402" width="13.85546875" style="187" customWidth="1"/>
    <col min="6403" max="6403" width="21.28515625" style="187" customWidth="1"/>
    <col min="6404" max="6404" width="19.140625" style="187" customWidth="1"/>
    <col min="6405" max="6405" width="16.85546875" style="187" customWidth="1"/>
    <col min="6406" max="6657" width="11.42578125" style="187"/>
    <col min="6658" max="6658" width="13.85546875" style="187" customWidth="1"/>
    <col min="6659" max="6659" width="21.28515625" style="187" customWidth="1"/>
    <col min="6660" max="6660" width="19.140625" style="187" customWidth="1"/>
    <col min="6661" max="6661" width="16.85546875" style="187" customWidth="1"/>
    <col min="6662" max="6913" width="11.42578125" style="187"/>
    <col min="6914" max="6914" width="13.85546875" style="187" customWidth="1"/>
    <col min="6915" max="6915" width="21.28515625" style="187" customWidth="1"/>
    <col min="6916" max="6916" width="19.140625" style="187" customWidth="1"/>
    <col min="6917" max="6917" width="16.85546875" style="187" customWidth="1"/>
    <col min="6918" max="7169" width="11.42578125" style="187"/>
    <col min="7170" max="7170" width="13.85546875" style="187" customWidth="1"/>
    <col min="7171" max="7171" width="21.28515625" style="187" customWidth="1"/>
    <col min="7172" max="7172" width="19.140625" style="187" customWidth="1"/>
    <col min="7173" max="7173" width="16.85546875" style="187" customWidth="1"/>
    <col min="7174" max="7425" width="11.42578125" style="187"/>
    <col min="7426" max="7426" width="13.85546875" style="187" customWidth="1"/>
    <col min="7427" max="7427" width="21.28515625" style="187" customWidth="1"/>
    <col min="7428" max="7428" width="19.140625" style="187" customWidth="1"/>
    <col min="7429" max="7429" width="16.85546875" style="187" customWidth="1"/>
    <col min="7430" max="7681" width="11.42578125" style="187"/>
    <col min="7682" max="7682" width="13.85546875" style="187" customWidth="1"/>
    <col min="7683" max="7683" width="21.28515625" style="187" customWidth="1"/>
    <col min="7684" max="7684" width="19.140625" style="187" customWidth="1"/>
    <col min="7685" max="7685" width="16.85546875" style="187" customWidth="1"/>
    <col min="7686" max="7937" width="11.42578125" style="187"/>
    <col min="7938" max="7938" width="13.85546875" style="187" customWidth="1"/>
    <col min="7939" max="7939" width="21.28515625" style="187" customWidth="1"/>
    <col min="7940" max="7940" width="19.140625" style="187" customWidth="1"/>
    <col min="7941" max="7941" width="16.85546875" style="187" customWidth="1"/>
    <col min="7942" max="8193" width="11.42578125" style="187"/>
    <col min="8194" max="8194" width="13.85546875" style="187" customWidth="1"/>
    <col min="8195" max="8195" width="21.28515625" style="187" customWidth="1"/>
    <col min="8196" max="8196" width="19.140625" style="187" customWidth="1"/>
    <col min="8197" max="8197" width="16.85546875" style="187" customWidth="1"/>
    <col min="8198" max="8449" width="11.42578125" style="187"/>
    <col min="8450" max="8450" width="13.85546875" style="187" customWidth="1"/>
    <col min="8451" max="8451" width="21.28515625" style="187" customWidth="1"/>
    <col min="8452" max="8452" width="19.140625" style="187" customWidth="1"/>
    <col min="8453" max="8453" width="16.85546875" style="187" customWidth="1"/>
    <col min="8454" max="8705" width="11.42578125" style="187"/>
    <col min="8706" max="8706" width="13.85546875" style="187" customWidth="1"/>
    <col min="8707" max="8707" width="21.28515625" style="187" customWidth="1"/>
    <col min="8708" max="8708" width="19.140625" style="187" customWidth="1"/>
    <col min="8709" max="8709" width="16.85546875" style="187" customWidth="1"/>
    <col min="8710" max="8961" width="11.42578125" style="187"/>
    <col min="8962" max="8962" width="13.85546875" style="187" customWidth="1"/>
    <col min="8963" max="8963" width="21.28515625" style="187" customWidth="1"/>
    <col min="8964" max="8964" width="19.140625" style="187" customWidth="1"/>
    <col min="8965" max="8965" width="16.85546875" style="187" customWidth="1"/>
    <col min="8966" max="9217" width="11.42578125" style="187"/>
    <col min="9218" max="9218" width="13.85546875" style="187" customWidth="1"/>
    <col min="9219" max="9219" width="21.28515625" style="187" customWidth="1"/>
    <col min="9220" max="9220" width="19.140625" style="187" customWidth="1"/>
    <col min="9221" max="9221" width="16.85546875" style="187" customWidth="1"/>
    <col min="9222" max="9473" width="11.42578125" style="187"/>
    <col min="9474" max="9474" width="13.85546875" style="187" customWidth="1"/>
    <col min="9475" max="9475" width="21.28515625" style="187" customWidth="1"/>
    <col min="9476" max="9476" width="19.140625" style="187" customWidth="1"/>
    <col min="9477" max="9477" width="16.85546875" style="187" customWidth="1"/>
    <col min="9478" max="9729" width="11.42578125" style="187"/>
    <col min="9730" max="9730" width="13.85546875" style="187" customWidth="1"/>
    <col min="9731" max="9731" width="21.28515625" style="187" customWidth="1"/>
    <col min="9732" max="9732" width="19.140625" style="187" customWidth="1"/>
    <col min="9733" max="9733" width="16.85546875" style="187" customWidth="1"/>
    <col min="9734" max="9985" width="11.42578125" style="187"/>
    <col min="9986" max="9986" width="13.85546875" style="187" customWidth="1"/>
    <col min="9987" max="9987" width="21.28515625" style="187" customWidth="1"/>
    <col min="9988" max="9988" width="19.140625" style="187" customWidth="1"/>
    <col min="9989" max="9989" width="16.85546875" style="187" customWidth="1"/>
    <col min="9990" max="10241" width="11.42578125" style="187"/>
    <col min="10242" max="10242" width="13.85546875" style="187" customWidth="1"/>
    <col min="10243" max="10243" width="21.28515625" style="187" customWidth="1"/>
    <col min="10244" max="10244" width="19.140625" style="187" customWidth="1"/>
    <col min="10245" max="10245" width="16.85546875" style="187" customWidth="1"/>
    <col min="10246" max="10497" width="11.42578125" style="187"/>
    <col min="10498" max="10498" width="13.85546875" style="187" customWidth="1"/>
    <col min="10499" max="10499" width="21.28515625" style="187" customWidth="1"/>
    <col min="10500" max="10500" width="19.140625" style="187" customWidth="1"/>
    <col min="10501" max="10501" width="16.85546875" style="187" customWidth="1"/>
    <col min="10502" max="10753" width="11.42578125" style="187"/>
    <col min="10754" max="10754" width="13.85546875" style="187" customWidth="1"/>
    <col min="10755" max="10755" width="21.28515625" style="187" customWidth="1"/>
    <col min="10756" max="10756" width="19.140625" style="187" customWidth="1"/>
    <col min="10757" max="10757" width="16.85546875" style="187" customWidth="1"/>
    <col min="10758" max="11009" width="11.42578125" style="187"/>
    <col min="11010" max="11010" width="13.85546875" style="187" customWidth="1"/>
    <col min="11011" max="11011" width="21.28515625" style="187" customWidth="1"/>
    <col min="11012" max="11012" width="19.140625" style="187" customWidth="1"/>
    <col min="11013" max="11013" width="16.85546875" style="187" customWidth="1"/>
    <col min="11014" max="11265" width="11.42578125" style="187"/>
    <col min="11266" max="11266" width="13.85546875" style="187" customWidth="1"/>
    <col min="11267" max="11267" width="21.28515625" style="187" customWidth="1"/>
    <col min="11268" max="11268" width="19.140625" style="187" customWidth="1"/>
    <col min="11269" max="11269" width="16.85546875" style="187" customWidth="1"/>
    <col min="11270" max="11521" width="11.42578125" style="187"/>
    <col min="11522" max="11522" width="13.85546875" style="187" customWidth="1"/>
    <col min="11523" max="11523" width="21.28515625" style="187" customWidth="1"/>
    <col min="11524" max="11524" width="19.140625" style="187" customWidth="1"/>
    <col min="11525" max="11525" width="16.85546875" style="187" customWidth="1"/>
    <col min="11526" max="11777" width="11.42578125" style="187"/>
    <col min="11778" max="11778" width="13.85546875" style="187" customWidth="1"/>
    <col min="11779" max="11779" width="21.28515625" style="187" customWidth="1"/>
    <col min="11780" max="11780" width="19.140625" style="187" customWidth="1"/>
    <col min="11781" max="11781" width="16.85546875" style="187" customWidth="1"/>
    <col min="11782" max="12033" width="11.42578125" style="187"/>
    <col min="12034" max="12034" width="13.85546875" style="187" customWidth="1"/>
    <col min="12035" max="12035" width="21.28515625" style="187" customWidth="1"/>
    <col min="12036" max="12036" width="19.140625" style="187" customWidth="1"/>
    <col min="12037" max="12037" width="16.85546875" style="187" customWidth="1"/>
    <col min="12038" max="12289" width="11.42578125" style="187"/>
    <col min="12290" max="12290" width="13.85546875" style="187" customWidth="1"/>
    <col min="12291" max="12291" width="21.28515625" style="187" customWidth="1"/>
    <col min="12292" max="12292" width="19.140625" style="187" customWidth="1"/>
    <col min="12293" max="12293" width="16.85546875" style="187" customWidth="1"/>
    <col min="12294" max="12545" width="11.42578125" style="187"/>
    <col min="12546" max="12546" width="13.85546875" style="187" customWidth="1"/>
    <col min="12547" max="12547" width="21.28515625" style="187" customWidth="1"/>
    <col min="12548" max="12548" width="19.140625" style="187" customWidth="1"/>
    <col min="12549" max="12549" width="16.85546875" style="187" customWidth="1"/>
    <col min="12550" max="12801" width="11.42578125" style="187"/>
    <col min="12802" max="12802" width="13.85546875" style="187" customWidth="1"/>
    <col min="12803" max="12803" width="21.28515625" style="187" customWidth="1"/>
    <col min="12804" max="12804" width="19.140625" style="187" customWidth="1"/>
    <col min="12805" max="12805" width="16.85546875" style="187" customWidth="1"/>
    <col min="12806" max="13057" width="11.42578125" style="187"/>
    <col min="13058" max="13058" width="13.85546875" style="187" customWidth="1"/>
    <col min="13059" max="13059" width="21.28515625" style="187" customWidth="1"/>
    <col min="13060" max="13060" width="19.140625" style="187" customWidth="1"/>
    <col min="13061" max="13061" width="16.85546875" style="187" customWidth="1"/>
    <col min="13062" max="13313" width="11.42578125" style="187"/>
    <col min="13314" max="13314" width="13.85546875" style="187" customWidth="1"/>
    <col min="13315" max="13315" width="21.28515625" style="187" customWidth="1"/>
    <col min="13316" max="13316" width="19.140625" style="187" customWidth="1"/>
    <col min="13317" max="13317" width="16.85546875" style="187" customWidth="1"/>
    <col min="13318" max="13569" width="11.42578125" style="187"/>
    <col min="13570" max="13570" width="13.85546875" style="187" customWidth="1"/>
    <col min="13571" max="13571" width="21.28515625" style="187" customWidth="1"/>
    <col min="13572" max="13572" width="19.140625" style="187" customWidth="1"/>
    <col min="13573" max="13573" width="16.85546875" style="187" customWidth="1"/>
    <col min="13574" max="13825" width="11.42578125" style="187"/>
    <col min="13826" max="13826" width="13.85546875" style="187" customWidth="1"/>
    <col min="13827" max="13827" width="21.28515625" style="187" customWidth="1"/>
    <col min="13828" max="13828" width="19.140625" style="187" customWidth="1"/>
    <col min="13829" max="13829" width="16.85546875" style="187" customWidth="1"/>
    <col min="13830" max="14081" width="11.42578125" style="187"/>
    <col min="14082" max="14082" width="13.85546875" style="187" customWidth="1"/>
    <col min="14083" max="14083" width="21.28515625" style="187" customWidth="1"/>
    <col min="14084" max="14084" width="19.140625" style="187" customWidth="1"/>
    <col min="14085" max="14085" width="16.85546875" style="187" customWidth="1"/>
    <col min="14086" max="14337" width="11.42578125" style="187"/>
    <col min="14338" max="14338" width="13.85546875" style="187" customWidth="1"/>
    <col min="14339" max="14339" width="21.28515625" style="187" customWidth="1"/>
    <col min="14340" max="14340" width="19.140625" style="187" customWidth="1"/>
    <col min="14341" max="14341" width="16.85546875" style="187" customWidth="1"/>
    <col min="14342" max="14593" width="11.42578125" style="187"/>
    <col min="14594" max="14594" width="13.85546875" style="187" customWidth="1"/>
    <col min="14595" max="14595" width="21.28515625" style="187" customWidth="1"/>
    <col min="14596" max="14596" width="19.140625" style="187" customWidth="1"/>
    <col min="14597" max="14597" width="16.85546875" style="187" customWidth="1"/>
    <col min="14598" max="14849" width="11.42578125" style="187"/>
    <col min="14850" max="14850" width="13.85546875" style="187" customWidth="1"/>
    <col min="14851" max="14851" width="21.28515625" style="187" customWidth="1"/>
    <col min="14852" max="14852" width="19.140625" style="187" customWidth="1"/>
    <col min="14853" max="14853" width="16.85546875" style="187" customWidth="1"/>
    <col min="14854" max="15105" width="11.42578125" style="187"/>
    <col min="15106" max="15106" width="13.85546875" style="187" customWidth="1"/>
    <col min="15107" max="15107" width="21.28515625" style="187" customWidth="1"/>
    <col min="15108" max="15108" width="19.140625" style="187" customWidth="1"/>
    <col min="15109" max="15109" width="16.85546875" style="187" customWidth="1"/>
    <col min="15110" max="15361" width="11.42578125" style="187"/>
    <col min="15362" max="15362" width="13.85546875" style="187" customWidth="1"/>
    <col min="15363" max="15363" width="21.28515625" style="187" customWidth="1"/>
    <col min="15364" max="15364" width="19.140625" style="187" customWidth="1"/>
    <col min="15365" max="15365" width="16.85546875" style="187" customWidth="1"/>
    <col min="15366" max="15617" width="11.42578125" style="187"/>
    <col min="15618" max="15618" width="13.85546875" style="187" customWidth="1"/>
    <col min="15619" max="15619" width="21.28515625" style="187" customWidth="1"/>
    <col min="15620" max="15620" width="19.140625" style="187" customWidth="1"/>
    <col min="15621" max="15621" width="16.85546875" style="187" customWidth="1"/>
    <col min="15622" max="15873" width="11.42578125" style="187"/>
    <col min="15874" max="15874" width="13.85546875" style="187" customWidth="1"/>
    <col min="15875" max="15875" width="21.28515625" style="187" customWidth="1"/>
    <col min="15876" max="15876" width="19.140625" style="187" customWidth="1"/>
    <col min="15877" max="15877" width="16.85546875" style="187" customWidth="1"/>
    <col min="15878" max="16129" width="11.42578125" style="187"/>
    <col min="16130" max="16130" width="13.85546875" style="187" customWidth="1"/>
    <col min="16131" max="16131" width="21.28515625" style="187" customWidth="1"/>
    <col min="16132" max="16132" width="19.140625" style="187" customWidth="1"/>
    <col min="16133" max="16133" width="16.85546875" style="187" customWidth="1"/>
    <col min="16134" max="16384" width="11.42578125" style="187"/>
  </cols>
  <sheetData>
    <row r="2" spans="1:12" x14ac:dyDescent="0.2">
      <c r="A2" s="216" t="s">
        <v>119</v>
      </c>
    </row>
    <row r="3" spans="1:12" ht="15" x14ac:dyDescent="0.25">
      <c r="A3" s="216" t="s">
        <v>120</v>
      </c>
      <c r="E3" s="369"/>
    </row>
    <row r="5" spans="1:12" ht="15" x14ac:dyDescent="0.25">
      <c r="B5" s="418" t="s">
        <v>494</v>
      </c>
      <c r="C5" s="418"/>
      <c r="D5" s="418"/>
      <c r="E5" s="418"/>
      <c r="G5" s="389" t="s">
        <v>598</v>
      </c>
      <c r="L5" s="369"/>
    </row>
    <row r="6" spans="1:12" ht="12.75" x14ac:dyDescent="0.2">
      <c r="B6" s="418" t="s">
        <v>622</v>
      </c>
      <c r="C6" s="418"/>
      <c r="D6" s="418"/>
      <c r="E6" s="418"/>
    </row>
    <row r="8" spans="1:12" x14ac:dyDescent="0.2">
      <c r="B8" s="461" t="s">
        <v>495</v>
      </c>
      <c r="C8" s="461"/>
      <c r="D8" s="461"/>
      <c r="E8" s="461"/>
    </row>
    <row r="9" spans="1:12" ht="24" x14ac:dyDescent="0.2">
      <c r="B9" s="264" t="s">
        <v>481</v>
      </c>
      <c r="C9" s="249" t="s">
        <v>496</v>
      </c>
      <c r="D9" s="249" t="s">
        <v>497</v>
      </c>
      <c r="E9" s="249" t="s">
        <v>498</v>
      </c>
    </row>
    <row r="10" spans="1:12" x14ac:dyDescent="0.2">
      <c r="B10" s="265"/>
      <c r="C10" s="249"/>
      <c r="D10" s="249"/>
      <c r="E10" s="249"/>
    </row>
    <row r="11" spans="1:12" x14ac:dyDescent="0.2">
      <c r="B11" s="266" t="s">
        <v>19</v>
      </c>
      <c r="C11" s="262">
        <v>23671</v>
      </c>
      <c r="D11" s="262" t="s">
        <v>499</v>
      </c>
      <c r="E11" s="262">
        <f>SUM(C11:D11)</f>
        <v>23671</v>
      </c>
    </row>
    <row r="12" spans="1:12" x14ac:dyDescent="0.2">
      <c r="B12" s="266" t="s">
        <v>20</v>
      </c>
      <c r="C12" s="262">
        <v>90591</v>
      </c>
      <c r="D12" s="262" t="s">
        <v>499</v>
      </c>
      <c r="E12" s="262">
        <f>SUM(C12:D12)</f>
        <v>90591</v>
      </c>
    </row>
    <row r="13" spans="1:12" x14ac:dyDescent="0.2">
      <c r="B13" s="266" t="s">
        <v>21</v>
      </c>
      <c r="C13" s="262">
        <v>105822</v>
      </c>
      <c r="D13" s="262" t="s">
        <v>499</v>
      </c>
      <c r="E13" s="262">
        <f>SUM(C13:D13)</f>
        <v>105822</v>
      </c>
    </row>
    <row r="14" spans="1:12" x14ac:dyDescent="0.2">
      <c r="B14" s="266" t="s">
        <v>22</v>
      </c>
      <c r="C14" s="262">
        <v>54727</v>
      </c>
      <c r="D14" s="262" t="s">
        <v>499</v>
      </c>
      <c r="E14" s="262">
        <f>SUM(C14:D14)</f>
        <v>54727</v>
      </c>
    </row>
    <row r="15" spans="1:12" x14ac:dyDescent="0.2">
      <c r="B15" s="266" t="s">
        <v>23</v>
      </c>
      <c r="C15" s="262">
        <v>38385</v>
      </c>
      <c r="D15" s="262" t="s">
        <v>499</v>
      </c>
      <c r="E15" s="262">
        <f>SUM(C15:D15)</f>
        <v>38385</v>
      </c>
    </row>
    <row r="16" spans="1:12" x14ac:dyDescent="0.2">
      <c r="B16" s="253">
        <v>41640</v>
      </c>
      <c r="C16" s="254">
        <v>3012</v>
      </c>
      <c r="D16" s="255">
        <v>385</v>
      </c>
      <c r="E16" s="254">
        <v>3397</v>
      </c>
    </row>
    <row r="17" spans="2:5" x14ac:dyDescent="0.2">
      <c r="B17" s="253">
        <v>41671</v>
      </c>
      <c r="C17" s="254">
        <v>3146</v>
      </c>
      <c r="D17" s="255">
        <v>307</v>
      </c>
      <c r="E17" s="254">
        <v>3453</v>
      </c>
    </row>
    <row r="18" spans="2:5" x14ac:dyDescent="0.2">
      <c r="B18" s="253">
        <v>41699</v>
      </c>
      <c r="C18" s="254">
        <v>2820</v>
      </c>
      <c r="D18" s="255">
        <v>401</v>
      </c>
      <c r="E18" s="254">
        <v>3221</v>
      </c>
    </row>
    <row r="19" spans="2:5" x14ac:dyDescent="0.2">
      <c r="B19" s="253">
        <v>41730</v>
      </c>
      <c r="C19" s="254">
        <v>3671</v>
      </c>
      <c r="D19" s="255">
        <v>837</v>
      </c>
      <c r="E19" s="254">
        <v>4508</v>
      </c>
    </row>
    <row r="20" spans="2:5" x14ac:dyDescent="0.2">
      <c r="B20" s="253">
        <v>41760</v>
      </c>
      <c r="C20" s="254">
        <v>3405</v>
      </c>
      <c r="D20" s="255">
        <v>637</v>
      </c>
      <c r="E20" s="254">
        <v>4042</v>
      </c>
    </row>
    <row r="21" spans="2:5" x14ac:dyDescent="0.2">
      <c r="B21" s="253">
        <v>41791</v>
      </c>
      <c r="C21" s="254">
        <v>3448</v>
      </c>
      <c r="D21" s="255">
        <v>551</v>
      </c>
      <c r="E21" s="254">
        <v>3999</v>
      </c>
    </row>
    <row r="22" spans="2:5" x14ac:dyDescent="0.2">
      <c r="B22" s="253">
        <v>41821</v>
      </c>
      <c r="C22" s="254">
        <v>3132</v>
      </c>
      <c r="D22" s="255">
        <v>431</v>
      </c>
      <c r="E22" s="254">
        <v>3563</v>
      </c>
    </row>
    <row r="23" spans="2:5" x14ac:dyDescent="0.2">
      <c r="B23" s="253">
        <v>41852</v>
      </c>
      <c r="C23" s="254">
        <v>3702</v>
      </c>
      <c r="D23" s="255">
        <v>437</v>
      </c>
      <c r="E23" s="254">
        <v>4139</v>
      </c>
    </row>
    <row r="24" spans="2:5" x14ac:dyDescent="0.2">
      <c r="B24" s="253">
        <v>41883</v>
      </c>
      <c r="C24" s="254">
        <v>4118</v>
      </c>
      <c r="D24" s="255">
        <v>391</v>
      </c>
      <c r="E24" s="254">
        <v>4509</v>
      </c>
    </row>
    <row r="25" spans="2:5" x14ac:dyDescent="0.2">
      <c r="B25" s="253">
        <v>41913</v>
      </c>
      <c r="C25" s="254">
        <v>4714</v>
      </c>
      <c r="D25" s="255">
        <v>491</v>
      </c>
      <c r="E25" s="254">
        <v>5205</v>
      </c>
    </row>
    <row r="26" spans="2:5" x14ac:dyDescent="0.2">
      <c r="B26" s="253">
        <v>41944</v>
      </c>
      <c r="C26" s="254">
        <v>4499</v>
      </c>
      <c r="D26" s="255">
        <v>402</v>
      </c>
      <c r="E26" s="254">
        <v>4901</v>
      </c>
    </row>
    <row r="27" spans="2:5" x14ac:dyDescent="0.2">
      <c r="B27" s="253">
        <v>41974</v>
      </c>
      <c r="C27" s="254">
        <v>4587</v>
      </c>
      <c r="D27" s="255">
        <v>501</v>
      </c>
      <c r="E27" s="254">
        <v>5088</v>
      </c>
    </row>
    <row r="28" spans="2:5" x14ac:dyDescent="0.2">
      <c r="B28" s="266" t="s">
        <v>24</v>
      </c>
      <c r="C28" s="262">
        <f>SUM(C16:C27)</f>
        <v>44254</v>
      </c>
      <c r="D28" s="262">
        <f>SUM(D16:D27)</f>
        <v>5771</v>
      </c>
      <c r="E28" s="262">
        <f>SUM(E16:E27)</f>
        <v>50025</v>
      </c>
    </row>
    <row r="29" spans="2:5" x14ac:dyDescent="0.2">
      <c r="B29" s="253">
        <v>42005</v>
      </c>
      <c r="C29" s="254">
        <v>3692</v>
      </c>
      <c r="D29" s="255">
        <v>452</v>
      </c>
      <c r="E29" s="254">
        <f>C29+D29</f>
        <v>4144</v>
      </c>
    </row>
    <row r="30" spans="2:5" x14ac:dyDescent="0.2">
      <c r="B30" s="253">
        <v>42036</v>
      </c>
      <c r="C30" s="254">
        <v>3089</v>
      </c>
      <c r="D30" s="255">
        <v>314</v>
      </c>
      <c r="E30" s="254">
        <f t="shared" ref="E30:E53" si="0">C30+D30</f>
        <v>3403</v>
      </c>
    </row>
    <row r="31" spans="2:5" x14ac:dyDescent="0.2">
      <c r="B31" s="253">
        <v>42064</v>
      </c>
      <c r="C31" s="254">
        <v>3959</v>
      </c>
      <c r="D31" s="255">
        <v>437</v>
      </c>
      <c r="E31" s="254">
        <f t="shared" si="0"/>
        <v>4396</v>
      </c>
    </row>
    <row r="32" spans="2:5" x14ac:dyDescent="0.2">
      <c r="B32" s="253">
        <v>42095</v>
      </c>
      <c r="C32" s="254">
        <v>4199</v>
      </c>
      <c r="D32" s="255">
        <v>418</v>
      </c>
      <c r="E32" s="254">
        <f t="shared" si="0"/>
        <v>4617</v>
      </c>
    </row>
    <row r="33" spans="2:5" x14ac:dyDescent="0.2">
      <c r="B33" s="253">
        <v>42125</v>
      </c>
      <c r="C33" s="254">
        <v>3877</v>
      </c>
      <c r="D33" s="255">
        <v>527</v>
      </c>
      <c r="E33" s="254">
        <f t="shared" si="0"/>
        <v>4404</v>
      </c>
    </row>
    <row r="34" spans="2:5" x14ac:dyDescent="0.2">
      <c r="B34" s="253">
        <v>42156</v>
      </c>
      <c r="C34" s="254">
        <v>4140</v>
      </c>
      <c r="D34" s="255">
        <v>642</v>
      </c>
      <c r="E34" s="254">
        <f t="shared" si="0"/>
        <v>4782</v>
      </c>
    </row>
    <row r="35" spans="2:5" x14ac:dyDescent="0.2">
      <c r="B35" s="253">
        <v>42186</v>
      </c>
      <c r="C35" s="254">
        <v>3415</v>
      </c>
      <c r="D35" s="255">
        <v>391</v>
      </c>
      <c r="E35" s="254">
        <f t="shared" si="0"/>
        <v>3806</v>
      </c>
    </row>
    <row r="36" spans="2:5" x14ac:dyDescent="0.2">
      <c r="B36" s="253">
        <v>42217</v>
      </c>
      <c r="C36" s="254">
        <v>6058</v>
      </c>
      <c r="D36" s="255">
        <v>393</v>
      </c>
      <c r="E36" s="254">
        <f t="shared" si="0"/>
        <v>6451</v>
      </c>
    </row>
    <row r="37" spans="2:5" x14ac:dyDescent="0.2">
      <c r="B37" s="253">
        <v>42248</v>
      </c>
      <c r="C37" s="254">
        <v>5036</v>
      </c>
      <c r="D37" s="255">
        <v>579</v>
      </c>
      <c r="E37" s="254">
        <f t="shared" si="0"/>
        <v>5615</v>
      </c>
    </row>
    <row r="38" spans="2:5" x14ac:dyDescent="0.2">
      <c r="B38" s="253">
        <v>42278</v>
      </c>
      <c r="C38" s="254">
        <v>4175</v>
      </c>
      <c r="D38" s="255">
        <v>552</v>
      </c>
      <c r="E38" s="254">
        <f t="shared" si="0"/>
        <v>4727</v>
      </c>
    </row>
    <row r="39" spans="2:5" x14ac:dyDescent="0.2">
      <c r="B39" s="253">
        <v>42309</v>
      </c>
      <c r="C39" s="254">
        <v>5394</v>
      </c>
      <c r="D39" s="255">
        <v>555</v>
      </c>
      <c r="E39" s="254">
        <f t="shared" si="0"/>
        <v>5949</v>
      </c>
    </row>
    <row r="40" spans="2:5" x14ac:dyDescent="0.2">
      <c r="B40" s="253">
        <v>42339</v>
      </c>
      <c r="C40" s="254">
        <v>4616</v>
      </c>
      <c r="D40" s="255">
        <v>704</v>
      </c>
      <c r="E40" s="254">
        <f t="shared" si="0"/>
        <v>5320</v>
      </c>
    </row>
    <row r="41" spans="2:5" x14ac:dyDescent="0.2">
      <c r="B41" s="266" t="s">
        <v>500</v>
      </c>
      <c r="C41" s="262">
        <f>SUM(C29:C40)</f>
        <v>51650</v>
      </c>
      <c r="D41" s="262">
        <f>SUM(D29:D40)</f>
        <v>5964</v>
      </c>
      <c r="E41" s="262">
        <f>SUM(E29:E40)</f>
        <v>57614</v>
      </c>
    </row>
    <row r="42" spans="2:5" x14ac:dyDescent="0.2">
      <c r="B42" s="253">
        <v>42370</v>
      </c>
      <c r="C42" s="254">
        <v>4090</v>
      </c>
      <c r="D42" s="255">
        <v>834</v>
      </c>
      <c r="E42" s="254">
        <f t="shared" si="0"/>
        <v>4924</v>
      </c>
    </row>
    <row r="43" spans="2:5" x14ac:dyDescent="0.2">
      <c r="B43" s="253">
        <v>42401</v>
      </c>
      <c r="C43" s="254">
        <v>3843</v>
      </c>
      <c r="D43" s="255">
        <v>401</v>
      </c>
      <c r="E43" s="254">
        <f t="shared" si="0"/>
        <v>4244</v>
      </c>
    </row>
    <row r="44" spans="2:5" x14ac:dyDescent="0.2">
      <c r="B44" s="253">
        <v>42430</v>
      </c>
      <c r="C44" s="254">
        <v>5145</v>
      </c>
      <c r="D44" s="255">
        <v>878</v>
      </c>
      <c r="E44" s="254">
        <f t="shared" si="0"/>
        <v>6023</v>
      </c>
    </row>
    <row r="45" spans="2:5" x14ac:dyDescent="0.2">
      <c r="B45" s="253">
        <v>42461</v>
      </c>
      <c r="C45" s="254">
        <v>4415</v>
      </c>
      <c r="D45" s="255">
        <v>636</v>
      </c>
      <c r="E45" s="254">
        <f t="shared" si="0"/>
        <v>5051</v>
      </c>
    </row>
    <row r="46" spans="2:5" x14ac:dyDescent="0.2">
      <c r="B46" s="253">
        <v>42491</v>
      </c>
      <c r="C46" s="254">
        <v>4663</v>
      </c>
      <c r="D46" s="255">
        <v>700</v>
      </c>
      <c r="E46" s="254">
        <f t="shared" si="0"/>
        <v>5363</v>
      </c>
    </row>
    <row r="47" spans="2:5" x14ac:dyDescent="0.2">
      <c r="B47" s="253">
        <v>42522</v>
      </c>
      <c r="C47" s="254">
        <v>3794</v>
      </c>
      <c r="D47" s="255">
        <v>507</v>
      </c>
      <c r="E47" s="254">
        <f t="shared" si="0"/>
        <v>4301</v>
      </c>
    </row>
    <row r="48" spans="2:5" x14ac:dyDescent="0.2">
      <c r="B48" s="253">
        <v>42552</v>
      </c>
      <c r="C48" s="254">
        <v>4438</v>
      </c>
      <c r="D48" s="255">
        <v>635</v>
      </c>
      <c r="E48" s="254">
        <f t="shared" si="0"/>
        <v>5073</v>
      </c>
    </row>
    <row r="49" spans="2:6" x14ac:dyDescent="0.2">
      <c r="B49" s="253">
        <v>42583</v>
      </c>
      <c r="C49" s="254">
        <v>4694</v>
      </c>
      <c r="D49" s="255">
        <v>856</v>
      </c>
      <c r="E49" s="254">
        <f t="shared" si="0"/>
        <v>5550</v>
      </c>
    </row>
    <row r="50" spans="2:6" x14ac:dyDescent="0.2">
      <c r="B50" s="253">
        <v>42614</v>
      </c>
      <c r="C50" s="254">
        <v>4579</v>
      </c>
      <c r="D50" s="255">
        <v>914</v>
      </c>
      <c r="E50" s="254">
        <f t="shared" si="0"/>
        <v>5493</v>
      </c>
    </row>
    <row r="51" spans="2:6" x14ac:dyDescent="0.2">
      <c r="B51" s="253">
        <v>42644</v>
      </c>
      <c r="C51" s="254">
        <v>4407</v>
      </c>
      <c r="D51" s="255">
        <v>866</v>
      </c>
      <c r="E51" s="254">
        <f t="shared" si="0"/>
        <v>5273</v>
      </c>
    </row>
    <row r="52" spans="2:6" x14ac:dyDescent="0.2">
      <c r="B52" s="253">
        <v>42675</v>
      </c>
      <c r="C52" s="261">
        <v>3689</v>
      </c>
      <c r="D52" s="261">
        <v>1064</v>
      </c>
      <c r="E52" s="261">
        <f t="shared" si="0"/>
        <v>4753</v>
      </c>
    </row>
    <row r="53" spans="2:6" x14ac:dyDescent="0.2">
      <c r="B53" s="253">
        <v>42705</v>
      </c>
      <c r="C53" s="261">
        <v>5295</v>
      </c>
      <c r="D53" s="261">
        <v>451</v>
      </c>
      <c r="E53" s="261">
        <f t="shared" si="0"/>
        <v>5746</v>
      </c>
    </row>
    <row r="54" spans="2:6" x14ac:dyDescent="0.2">
      <c r="B54" s="267" t="s">
        <v>26</v>
      </c>
      <c r="C54" s="262">
        <f>SUM(C42:C53)</f>
        <v>53052</v>
      </c>
      <c r="D54" s="262">
        <f>SUM(D42:D53)</f>
        <v>8742</v>
      </c>
      <c r="E54" s="262">
        <f>SUM(E42:E53)</f>
        <v>61794</v>
      </c>
      <c r="F54" s="268"/>
    </row>
    <row r="55" spans="2:6" x14ac:dyDescent="0.2">
      <c r="B55" s="253">
        <v>42736</v>
      </c>
      <c r="C55" s="261">
        <v>4977</v>
      </c>
      <c r="D55" s="261">
        <v>661</v>
      </c>
      <c r="E55" s="261">
        <f t="shared" ref="E55:E66" si="1">C55+D55</f>
        <v>5638</v>
      </c>
      <c r="F55" s="268"/>
    </row>
    <row r="56" spans="2:6" x14ac:dyDescent="0.2">
      <c r="B56" s="253">
        <v>42767</v>
      </c>
      <c r="C56" s="261">
        <v>4428</v>
      </c>
      <c r="D56" s="261">
        <v>663</v>
      </c>
      <c r="E56" s="261">
        <f t="shared" si="1"/>
        <v>5091</v>
      </c>
      <c r="F56" s="268"/>
    </row>
    <row r="57" spans="2:6" x14ac:dyDescent="0.2">
      <c r="B57" s="253">
        <v>42795</v>
      </c>
      <c r="C57" s="261">
        <v>4154</v>
      </c>
      <c r="D57" s="261">
        <v>749</v>
      </c>
      <c r="E57" s="261">
        <f t="shared" si="1"/>
        <v>4903</v>
      </c>
      <c r="F57" s="268"/>
    </row>
    <row r="58" spans="2:6" x14ac:dyDescent="0.2">
      <c r="B58" s="253">
        <v>42826</v>
      </c>
      <c r="C58" s="261">
        <v>4708</v>
      </c>
      <c r="D58" s="261">
        <v>760</v>
      </c>
      <c r="E58" s="261">
        <f t="shared" si="1"/>
        <v>5468</v>
      </c>
      <c r="F58" s="268"/>
    </row>
    <row r="59" spans="2:6" x14ac:dyDescent="0.2">
      <c r="B59" s="253">
        <v>42856</v>
      </c>
      <c r="C59" s="261">
        <v>4913</v>
      </c>
      <c r="D59" s="261">
        <v>812</v>
      </c>
      <c r="E59" s="261">
        <f t="shared" si="1"/>
        <v>5725</v>
      </c>
      <c r="F59" s="268"/>
    </row>
    <row r="60" spans="2:6" x14ac:dyDescent="0.2">
      <c r="B60" s="253">
        <v>42887</v>
      </c>
      <c r="C60" s="261">
        <v>4045</v>
      </c>
      <c r="D60" s="261">
        <v>1056</v>
      </c>
      <c r="E60" s="261">
        <f t="shared" si="1"/>
        <v>5101</v>
      </c>
      <c r="F60" s="268"/>
    </row>
    <row r="61" spans="2:6" x14ac:dyDescent="0.2">
      <c r="B61" s="253">
        <v>42917</v>
      </c>
      <c r="C61" s="261">
        <v>4769</v>
      </c>
      <c r="D61" s="261">
        <v>753</v>
      </c>
      <c r="E61" s="261">
        <f t="shared" si="1"/>
        <v>5522</v>
      </c>
      <c r="F61" s="268"/>
    </row>
    <row r="62" spans="2:6" x14ac:dyDescent="0.2">
      <c r="B62" s="253">
        <v>42948</v>
      </c>
      <c r="C62" s="261">
        <v>5278</v>
      </c>
      <c r="D62" s="261">
        <v>817</v>
      </c>
      <c r="E62" s="261">
        <f t="shared" si="1"/>
        <v>6095</v>
      </c>
      <c r="F62" s="268"/>
    </row>
    <row r="63" spans="2:6" x14ac:dyDescent="0.2">
      <c r="B63" s="253">
        <v>42979</v>
      </c>
      <c r="C63" s="261">
        <v>3974</v>
      </c>
      <c r="D63" s="261">
        <v>593</v>
      </c>
      <c r="E63" s="261">
        <f t="shared" si="1"/>
        <v>4567</v>
      </c>
      <c r="F63" s="268"/>
    </row>
    <row r="64" spans="2:6" x14ac:dyDescent="0.2">
      <c r="B64" s="253">
        <v>43009</v>
      </c>
      <c r="C64" s="261">
        <v>6946</v>
      </c>
      <c r="D64" s="261">
        <v>1191</v>
      </c>
      <c r="E64" s="261">
        <f t="shared" si="1"/>
        <v>8137</v>
      </c>
      <c r="F64" s="268"/>
    </row>
    <row r="65" spans="2:6" x14ac:dyDescent="0.2">
      <c r="B65" s="253">
        <v>43040</v>
      </c>
      <c r="C65" s="261">
        <v>5299</v>
      </c>
      <c r="D65" s="261">
        <v>833</v>
      </c>
      <c r="E65" s="261">
        <f t="shared" si="1"/>
        <v>6132</v>
      </c>
      <c r="F65" s="268"/>
    </row>
    <row r="66" spans="2:6" x14ac:dyDescent="0.2">
      <c r="B66" s="253">
        <v>43070</v>
      </c>
      <c r="C66" s="261">
        <v>4958</v>
      </c>
      <c r="D66" s="261">
        <v>795</v>
      </c>
      <c r="E66" s="261">
        <f t="shared" si="1"/>
        <v>5753</v>
      </c>
      <c r="F66" s="268"/>
    </row>
    <row r="67" spans="2:6" x14ac:dyDescent="0.2">
      <c r="B67" s="267" t="s">
        <v>39</v>
      </c>
      <c r="C67" s="269">
        <f>SUM(C55:C66)</f>
        <v>58449</v>
      </c>
      <c r="D67" s="269">
        <f>SUM(D55:D66)</f>
        <v>9683</v>
      </c>
      <c r="E67" s="269">
        <f>SUM(E55:E66)</f>
        <v>68132</v>
      </c>
      <c r="F67" s="268"/>
    </row>
    <row r="68" spans="2:6" x14ac:dyDescent="0.2">
      <c r="B68" s="253">
        <v>43101</v>
      </c>
      <c r="C68" s="261">
        <v>5007</v>
      </c>
      <c r="D68" s="261">
        <v>965</v>
      </c>
      <c r="E68" s="261">
        <f>C68+D68</f>
        <v>5972</v>
      </c>
      <c r="F68" s="268"/>
    </row>
    <row r="69" spans="2:6" ht="12.75" x14ac:dyDescent="0.2">
      <c r="B69" s="406" t="s">
        <v>621</v>
      </c>
      <c r="C69" s="407">
        <f>SUM(C68:C68)</f>
        <v>5007</v>
      </c>
      <c r="D69" s="407">
        <f>SUM(D68:D68)</f>
        <v>965</v>
      </c>
      <c r="E69" s="407">
        <f>SUM(E68:E68)</f>
        <v>5972</v>
      </c>
      <c r="F69" s="268"/>
    </row>
    <row r="70" spans="2:6" ht="12.75" x14ac:dyDescent="0.2">
      <c r="B70" s="408" t="s">
        <v>41</v>
      </c>
      <c r="C70" s="409">
        <f>C28+C41+C54+C67+C69+SUM(C11:C15)</f>
        <v>525608</v>
      </c>
      <c r="D70" s="409"/>
      <c r="E70" s="409">
        <f>E28+E41+E54+E67+E69+SUM(E11:E15)</f>
        <v>556733</v>
      </c>
      <c r="F70" s="268"/>
    </row>
    <row r="71" spans="2:6" x14ac:dyDescent="0.2">
      <c r="B71" s="187" t="s">
        <v>491</v>
      </c>
    </row>
    <row r="72" spans="2:6" x14ac:dyDescent="0.2">
      <c r="B72" s="187" t="s">
        <v>501</v>
      </c>
    </row>
    <row r="73" spans="2:6" x14ac:dyDescent="0.2">
      <c r="B73" s="187" t="s">
        <v>502</v>
      </c>
    </row>
  </sheetData>
  <mergeCells count="3">
    <mergeCell ref="B5:E5"/>
    <mergeCell ref="B6:E6"/>
    <mergeCell ref="B8:E8"/>
  </mergeCells>
  <hyperlinks>
    <hyperlink ref="G5" location="'Índice BxH'!A1" display="Volver a Bono por Hijo"/>
  </hyperlinks>
  <pageMargins left="0.7" right="0.7" top="0.75" bottom="0.75" header="0.3" footer="0.3"/>
  <pageSetup orientation="portrait" verticalDpi="0" r:id="rId1"/>
  <ignoredErrors>
    <ignoredError sqref="C28" formulaRange="1"/>
    <ignoredError sqref="E41 E54 E67"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showGridLines="0" zoomScaleNormal="100" workbookViewId="0"/>
  </sheetViews>
  <sheetFormatPr baseColWidth="10" defaultColWidth="11.42578125" defaultRowHeight="12" x14ac:dyDescent="0.2"/>
  <cols>
    <col min="1" max="1" width="6" style="187" customWidth="1"/>
    <col min="2" max="2" width="13.7109375" style="187" bestFit="1" customWidth="1"/>
    <col min="3" max="3" width="4" style="187" bestFit="1" customWidth="1"/>
    <col min="4" max="4" width="19.42578125" style="187" bestFit="1" customWidth="1"/>
    <col min="5" max="16384" width="11.42578125" style="187"/>
  </cols>
  <sheetData>
    <row r="2" spans="1:11" x14ac:dyDescent="0.2">
      <c r="A2" s="216" t="s">
        <v>119</v>
      </c>
    </row>
    <row r="3" spans="1:11" ht="15" x14ac:dyDescent="0.25">
      <c r="A3" s="216" t="s">
        <v>120</v>
      </c>
      <c r="I3" s="369"/>
    </row>
    <row r="5" spans="1:11" ht="12.75" x14ac:dyDescent="0.2">
      <c r="B5" s="418" t="s">
        <v>503</v>
      </c>
      <c r="C5" s="418"/>
      <c r="D5" s="418"/>
      <c r="E5" s="418"/>
      <c r="F5" s="418"/>
      <c r="G5" s="418"/>
      <c r="H5" s="418"/>
      <c r="I5" s="418"/>
      <c r="K5" s="389" t="s">
        <v>598</v>
      </c>
    </row>
    <row r="6" spans="1:11" ht="12.75" x14ac:dyDescent="0.2">
      <c r="B6" s="464" t="str">
        <f>datos!$B$2</f>
        <v>Enero de 2018</v>
      </c>
      <c r="C6" s="464"/>
      <c r="D6" s="464"/>
      <c r="E6" s="464"/>
      <c r="F6" s="464"/>
      <c r="G6" s="464"/>
      <c r="H6" s="464"/>
      <c r="I6" s="464"/>
    </row>
    <row r="8" spans="1:11" x14ac:dyDescent="0.2">
      <c r="B8" s="461" t="s">
        <v>504</v>
      </c>
      <c r="C8" s="461"/>
      <c r="D8" s="461"/>
      <c r="E8" s="461"/>
      <c r="F8" s="461"/>
      <c r="G8" s="461"/>
      <c r="H8" s="461"/>
      <c r="I8" s="461"/>
    </row>
    <row r="9" spans="1:11" ht="20.25" customHeight="1" x14ac:dyDescent="0.2">
      <c r="B9" s="460" t="s">
        <v>505</v>
      </c>
      <c r="C9" s="460"/>
      <c r="D9" s="270"/>
      <c r="E9" s="460" t="s">
        <v>506</v>
      </c>
      <c r="F9" s="460"/>
      <c r="G9" s="460" t="s">
        <v>507</v>
      </c>
      <c r="H9" s="460"/>
      <c r="I9" s="460" t="s">
        <v>508</v>
      </c>
    </row>
    <row r="10" spans="1:11" x14ac:dyDescent="0.2">
      <c r="B10" s="264" t="s">
        <v>509</v>
      </c>
      <c r="C10" s="264" t="s">
        <v>510</v>
      </c>
      <c r="D10" s="270"/>
      <c r="E10" s="264" t="s">
        <v>511</v>
      </c>
      <c r="F10" s="264" t="s">
        <v>512</v>
      </c>
      <c r="G10" s="264" t="s">
        <v>512</v>
      </c>
      <c r="H10" s="264" t="s">
        <v>513</v>
      </c>
      <c r="I10" s="460"/>
    </row>
    <row r="11" spans="1:11" x14ac:dyDescent="0.2">
      <c r="B11" s="462" t="s">
        <v>514</v>
      </c>
      <c r="C11" s="271"/>
      <c r="D11" s="272" t="s">
        <v>515</v>
      </c>
      <c r="E11" s="273">
        <v>19</v>
      </c>
      <c r="F11" s="273"/>
      <c r="G11" s="273">
        <v>2</v>
      </c>
      <c r="H11" s="273">
        <v>38</v>
      </c>
      <c r="I11" s="274">
        <f>SUM(E11:H11)</f>
        <v>59</v>
      </c>
    </row>
    <row r="12" spans="1:11" x14ac:dyDescent="0.2">
      <c r="B12" s="462"/>
      <c r="C12" s="271" t="s">
        <v>516</v>
      </c>
      <c r="D12" s="275" t="s">
        <v>517</v>
      </c>
      <c r="E12" s="273">
        <v>74</v>
      </c>
      <c r="F12" s="273"/>
      <c r="G12" s="273">
        <v>5</v>
      </c>
      <c r="H12" s="273">
        <v>117</v>
      </c>
      <c r="I12" s="274">
        <f t="shared" ref="I12:I40" si="0">SUM(E12:H12)</f>
        <v>196</v>
      </c>
    </row>
    <row r="13" spans="1:11" x14ac:dyDescent="0.2">
      <c r="B13" s="462" t="s">
        <v>518</v>
      </c>
      <c r="C13" s="275"/>
      <c r="D13" s="272" t="s">
        <v>515</v>
      </c>
      <c r="E13" s="273">
        <v>23</v>
      </c>
      <c r="F13" s="275">
        <v>1</v>
      </c>
      <c r="G13" s="273">
        <v>1</v>
      </c>
      <c r="H13" s="273">
        <v>60</v>
      </c>
      <c r="I13" s="274">
        <f t="shared" si="0"/>
        <v>85</v>
      </c>
    </row>
    <row r="14" spans="1:11" x14ac:dyDescent="0.2">
      <c r="B14" s="462"/>
      <c r="C14" s="271" t="s">
        <v>519</v>
      </c>
      <c r="D14" s="275" t="s">
        <v>517</v>
      </c>
      <c r="E14" s="273">
        <v>67</v>
      </c>
      <c r="F14" s="275">
        <v>3</v>
      </c>
      <c r="G14" s="273">
        <v>4</v>
      </c>
      <c r="H14" s="273">
        <v>174</v>
      </c>
      <c r="I14" s="274">
        <f t="shared" si="0"/>
        <v>248</v>
      </c>
    </row>
    <row r="15" spans="1:11" x14ac:dyDescent="0.2">
      <c r="B15" s="462" t="s">
        <v>520</v>
      </c>
      <c r="C15" s="271"/>
      <c r="D15" s="272" t="s">
        <v>515</v>
      </c>
      <c r="E15" s="273">
        <v>48</v>
      </c>
      <c r="F15" s="273">
        <v>3</v>
      </c>
      <c r="G15" s="273">
        <v>7</v>
      </c>
      <c r="H15" s="273">
        <v>119</v>
      </c>
      <c r="I15" s="274">
        <f t="shared" si="0"/>
        <v>177</v>
      </c>
    </row>
    <row r="16" spans="1:11" x14ac:dyDescent="0.2">
      <c r="B16" s="462"/>
      <c r="C16" s="271" t="s">
        <v>521</v>
      </c>
      <c r="D16" s="275" t="s">
        <v>517</v>
      </c>
      <c r="E16" s="273">
        <v>165</v>
      </c>
      <c r="F16" s="273">
        <v>16</v>
      </c>
      <c r="G16" s="273">
        <v>23</v>
      </c>
      <c r="H16" s="273">
        <v>326</v>
      </c>
      <c r="I16" s="274">
        <f t="shared" si="0"/>
        <v>530</v>
      </c>
    </row>
    <row r="17" spans="2:9" x14ac:dyDescent="0.2">
      <c r="B17" s="462" t="s">
        <v>522</v>
      </c>
      <c r="C17" s="271"/>
      <c r="D17" s="272" t="s">
        <v>515</v>
      </c>
      <c r="E17" s="273">
        <v>27</v>
      </c>
      <c r="F17" s="273">
        <v>1</v>
      </c>
      <c r="G17" s="275">
        <v>4</v>
      </c>
      <c r="H17" s="273">
        <v>72</v>
      </c>
      <c r="I17" s="274">
        <f t="shared" si="0"/>
        <v>104</v>
      </c>
    </row>
    <row r="18" spans="2:9" x14ac:dyDescent="0.2">
      <c r="B18" s="462"/>
      <c r="C18" s="271" t="s">
        <v>523</v>
      </c>
      <c r="D18" s="275" t="s">
        <v>517</v>
      </c>
      <c r="E18" s="273">
        <v>94</v>
      </c>
      <c r="F18" s="273">
        <v>7</v>
      </c>
      <c r="G18" s="275">
        <v>16</v>
      </c>
      <c r="H18" s="273">
        <v>205</v>
      </c>
      <c r="I18" s="274">
        <f t="shared" si="0"/>
        <v>322</v>
      </c>
    </row>
    <row r="19" spans="2:9" x14ac:dyDescent="0.2">
      <c r="B19" s="462" t="s">
        <v>524</v>
      </c>
      <c r="C19" s="271"/>
      <c r="D19" s="272" t="s">
        <v>515</v>
      </c>
      <c r="E19" s="273">
        <v>83</v>
      </c>
      <c r="F19" s="273">
        <v>7</v>
      </c>
      <c r="G19" s="273">
        <v>8</v>
      </c>
      <c r="H19" s="273">
        <v>161</v>
      </c>
      <c r="I19" s="274">
        <f t="shared" si="0"/>
        <v>259</v>
      </c>
    </row>
    <row r="20" spans="2:9" x14ac:dyDescent="0.2">
      <c r="B20" s="462"/>
      <c r="C20" s="271" t="s">
        <v>525</v>
      </c>
      <c r="D20" s="275" t="s">
        <v>517</v>
      </c>
      <c r="E20" s="273">
        <v>253</v>
      </c>
      <c r="F20" s="273">
        <v>18</v>
      </c>
      <c r="G20" s="273">
        <v>32</v>
      </c>
      <c r="H20" s="273">
        <v>459</v>
      </c>
      <c r="I20" s="274">
        <f t="shared" si="0"/>
        <v>762</v>
      </c>
    </row>
    <row r="21" spans="2:9" x14ac:dyDescent="0.2">
      <c r="B21" s="462" t="s">
        <v>526</v>
      </c>
      <c r="C21" s="271"/>
      <c r="D21" s="272" t="s">
        <v>515</v>
      </c>
      <c r="E21" s="273">
        <v>183</v>
      </c>
      <c r="F21" s="273">
        <v>8</v>
      </c>
      <c r="G21" s="273">
        <v>11</v>
      </c>
      <c r="H21" s="273">
        <v>394</v>
      </c>
      <c r="I21" s="274">
        <f t="shared" si="0"/>
        <v>596</v>
      </c>
    </row>
    <row r="22" spans="2:9" x14ac:dyDescent="0.2">
      <c r="B22" s="462"/>
      <c r="C22" s="271" t="s">
        <v>527</v>
      </c>
      <c r="D22" s="275" t="s">
        <v>517</v>
      </c>
      <c r="E22" s="273">
        <v>567</v>
      </c>
      <c r="F22" s="273">
        <v>31</v>
      </c>
      <c r="G22" s="273">
        <v>58</v>
      </c>
      <c r="H22" s="276">
        <v>1105</v>
      </c>
      <c r="I22" s="277">
        <f t="shared" si="0"/>
        <v>1761</v>
      </c>
    </row>
    <row r="23" spans="2:9" x14ac:dyDescent="0.2">
      <c r="B23" s="462" t="s">
        <v>528</v>
      </c>
      <c r="C23" s="271"/>
      <c r="D23" s="272" t="s">
        <v>515</v>
      </c>
      <c r="E23" s="273">
        <v>82</v>
      </c>
      <c r="F23" s="273">
        <v>2</v>
      </c>
      <c r="G23" s="273">
        <v>5</v>
      </c>
      <c r="H23" s="273">
        <v>194</v>
      </c>
      <c r="I23" s="274">
        <f t="shared" si="0"/>
        <v>283</v>
      </c>
    </row>
    <row r="24" spans="2:9" x14ac:dyDescent="0.2">
      <c r="B24" s="462"/>
      <c r="C24" s="271" t="s">
        <v>529</v>
      </c>
      <c r="D24" s="275" t="s">
        <v>517</v>
      </c>
      <c r="E24" s="273">
        <v>265</v>
      </c>
      <c r="F24" s="273">
        <v>10</v>
      </c>
      <c r="G24" s="273">
        <v>20</v>
      </c>
      <c r="H24" s="273">
        <v>555</v>
      </c>
      <c r="I24" s="277">
        <f t="shared" si="0"/>
        <v>850</v>
      </c>
    </row>
    <row r="25" spans="2:9" x14ac:dyDescent="0.2">
      <c r="B25" s="462" t="s">
        <v>530</v>
      </c>
      <c r="C25" s="271"/>
      <c r="D25" s="272" t="s">
        <v>515</v>
      </c>
      <c r="E25" s="273">
        <v>132</v>
      </c>
      <c r="F25" s="273">
        <v>8</v>
      </c>
      <c r="G25" s="273">
        <v>5</v>
      </c>
      <c r="H25" s="273">
        <v>197</v>
      </c>
      <c r="I25" s="274">
        <f t="shared" si="0"/>
        <v>342</v>
      </c>
    </row>
    <row r="26" spans="2:9" x14ac:dyDescent="0.2">
      <c r="B26" s="462"/>
      <c r="C26" s="271" t="s">
        <v>531</v>
      </c>
      <c r="D26" s="275" t="s">
        <v>517</v>
      </c>
      <c r="E26" s="273">
        <v>462</v>
      </c>
      <c r="F26" s="273">
        <v>43</v>
      </c>
      <c r="G26" s="273">
        <v>22</v>
      </c>
      <c r="H26" s="273">
        <v>592</v>
      </c>
      <c r="I26" s="277">
        <f t="shared" si="0"/>
        <v>1119</v>
      </c>
    </row>
    <row r="27" spans="2:9" x14ac:dyDescent="0.2">
      <c r="B27" s="462" t="s">
        <v>532</v>
      </c>
      <c r="C27" s="271"/>
      <c r="D27" s="272" t="s">
        <v>515</v>
      </c>
      <c r="E27" s="273">
        <v>281</v>
      </c>
      <c r="F27" s="273">
        <v>25</v>
      </c>
      <c r="G27" s="273">
        <v>18</v>
      </c>
      <c r="H27" s="273">
        <v>375</v>
      </c>
      <c r="I27" s="274">
        <f t="shared" si="0"/>
        <v>699</v>
      </c>
    </row>
    <row r="28" spans="2:9" x14ac:dyDescent="0.2">
      <c r="B28" s="462"/>
      <c r="C28" s="271" t="s">
        <v>533</v>
      </c>
      <c r="D28" s="275" t="s">
        <v>517</v>
      </c>
      <c r="E28" s="276">
        <v>927</v>
      </c>
      <c r="F28" s="273">
        <v>116</v>
      </c>
      <c r="G28" s="273">
        <v>73</v>
      </c>
      <c r="H28" s="276">
        <v>1064</v>
      </c>
      <c r="I28" s="277">
        <f t="shared" si="0"/>
        <v>2180</v>
      </c>
    </row>
    <row r="29" spans="2:9" x14ac:dyDescent="0.2">
      <c r="B29" s="462" t="s">
        <v>534</v>
      </c>
      <c r="C29" s="271"/>
      <c r="D29" s="272" t="s">
        <v>515</v>
      </c>
      <c r="E29" s="273">
        <v>137</v>
      </c>
      <c r="F29" s="273">
        <v>8</v>
      </c>
      <c r="G29" s="273">
        <v>9</v>
      </c>
      <c r="H29" s="273">
        <v>187</v>
      </c>
      <c r="I29" s="274">
        <f t="shared" si="0"/>
        <v>341</v>
      </c>
    </row>
    <row r="30" spans="2:9" x14ac:dyDescent="0.2">
      <c r="B30" s="462"/>
      <c r="C30" s="271" t="s">
        <v>535</v>
      </c>
      <c r="D30" s="275" t="s">
        <v>517</v>
      </c>
      <c r="E30" s="273">
        <v>470</v>
      </c>
      <c r="F30" s="273">
        <v>46</v>
      </c>
      <c r="G30" s="273">
        <v>60</v>
      </c>
      <c r="H30" s="273">
        <v>515</v>
      </c>
      <c r="I30" s="277">
        <f t="shared" si="0"/>
        <v>1091</v>
      </c>
    </row>
    <row r="31" spans="2:9" x14ac:dyDescent="0.2">
      <c r="B31" s="462" t="s">
        <v>536</v>
      </c>
      <c r="C31" s="271"/>
      <c r="D31" s="272" t="s">
        <v>515</v>
      </c>
      <c r="E31" s="273">
        <v>49</v>
      </c>
      <c r="F31" s="273">
        <v>5</v>
      </c>
      <c r="G31" s="273">
        <v>3</v>
      </c>
      <c r="H31" s="273">
        <v>77</v>
      </c>
      <c r="I31" s="274">
        <f t="shared" si="0"/>
        <v>134</v>
      </c>
    </row>
    <row r="32" spans="2:9" x14ac:dyDescent="0.2">
      <c r="B32" s="462"/>
      <c r="C32" s="271" t="s">
        <v>537</v>
      </c>
      <c r="D32" s="275" t="s">
        <v>517</v>
      </c>
      <c r="E32" s="273">
        <v>185</v>
      </c>
      <c r="F32" s="273">
        <v>21</v>
      </c>
      <c r="G32" s="273">
        <v>15</v>
      </c>
      <c r="H32" s="273">
        <v>198</v>
      </c>
      <c r="I32" s="274">
        <f t="shared" si="0"/>
        <v>419</v>
      </c>
    </row>
    <row r="33" spans="2:9" x14ac:dyDescent="0.2">
      <c r="B33" s="462" t="s">
        <v>538</v>
      </c>
      <c r="C33" s="271"/>
      <c r="D33" s="272" t="s">
        <v>515</v>
      </c>
      <c r="E33" s="273">
        <v>93</v>
      </c>
      <c r="F33" s="273">
        <v>4</v>
      </c>
      <c r="G33" s="273">
        <v>4</v>
      </c>
      <c r="H33" s="273">
        <v>170</v>
      </c>
      <c r="I33" s="274">
        <f t="shared" si="0"/>
        <v>271</v>
      </c>
    </row>
    <row r="34" spans="2:9" x14ac:dyDescent="0.2">
      <c r="B34" s="462"/>
      <c r="C34" s="271" t="s">
        <v>539</v>
      </c>
      <c r="D34" s="275" t="s">
        <v>517</v>
      </c>
      <c r="E34" s="273">
        <v>272</v>
      </c>
      <c r="F34" s="273">
        <v>15</v>
      </c>
      <c r="G34" s="273">
        <v>15</v>
      </c>
      <c r="H34" s="273">
        <v>465</v>
      </c>
      <c r="I34" s="274">
        <f t="shared" si="0"/>
        <v>767</v>
      </c>
    </row>
    <row r="35" spans="2:9" x14ac:dyDescent="0.2">
      <c r="B35" s="462" t="s">
        <v>540</v>
      </c>
      <c r="C35" s="271"/>
      <c r="D35" s="272" t="s">
        <v>515</v>
      </c>
      <c r="E35" s="273">
        <v>8</v>
      </c>
      <c r="F35" s="275"/>
      <c r="G35" s="273">
        <v>1</v>
      </c>
      <c r="H35" s="273">
        <v>24</v>
      </c>
      <c r="I35" s="274">
        <f t="shared" si="0"/>
        <v>33</v>
      </c>
    </row>
    <row r="36" spans="2:9" x14ac:dyDescent="0.2">
      <c r="B36" s="462"/>
      <c r="C36" s="271" t="s">
        <v>541</v>
      </c>
      <c r="D36" s="275" t="s">
        <v>517</v>
      </c>
      <c r="E36" s="273">
        <v>20</v>
      </c>
      <c r="F36" s="275"/>
      <c r="G36" s="273">
        <v>2</v>
      </c>
      <c r="H36" s="273">
        <v>55</v>
      </c>
      <c r="I36" s="274">
        <f t="shared" si="0"/>
        <v>77</v>
      </c>
    </row>
    <row r="37" spans="2:9" x14ac:dyDescent="0.2">
      <c r="B37" s="462" t="s">
        <v>542</v>
      </c>
      <c r="C37" s="271"/>
      <c r="D37" s="272" t="s">
        <v>515</v>
      </c>
      <c r="E37" s="273">
        <v>3</v>
      </c>
      <c r="F37" s="275"/>
      <c r="G37" s="275">
        <v>1</v>
      </c>
      <c r="H37" s="273">
        <v>22</v>
      </c>
      <c r="I37" s="274">
        <f t="shared" si="0"/>
        <v>26</v>
      </c>
    </row>
    <row r="38" spans="2:9" x14ac:dyDescent="0.2">
      <c r="B38" s="462"/>
      <c r="C38" s="271" t="s">
        <v>543</v>
      </c>
      <c r="D38" s="275" t="s">
        <v>517</v>
      </c>
      <c r="E38" s="273">
        <v>6</v>
      </c>
      <c r="F38" s="275"/>
      <c r="G38" s="275">
        <v>2</v>
      </c>
      <c r="H38" s="273">
        <v>64</v>
      </c>
      <c r="I38" s="274">
        <f t="shared" si="0"/>
        <v>72</v>
      </c>
    </row>
    <row r="39" spans="2:9" x14ac:dyDescent="0.2">
      <c r="B39" s="462" t="s">
        <v>544</v>
      </c>
      <c r="C39" s="271"/>
      <c r="D39" s="272" t="s">
        <v>515</v>
      </c>
      <c r="E39" s="273">
        <v>549</v>
      </c>
      <c r="F39" s="273">
        <v>21</v>
      </c>
      <c r="G39" s="273">
        <v>39</v>
      </c>
      <c r="H39" s="276">
        <v>1281</v>
      </c>
      <c r="I39" s="277">
        <f t="shared" si="0"/>
        <v>1890</v>
      </c>
    </row>
    <row r="40" spans="2:9" x14ac:dyDescent="0.2">
      <c r="B40" s="462"/>
      <c r="C40" s="271" t="s">
        <v>545</v>
      </c>
      <c r="D40" s="275" t="s">
        <v>517</v>
      </c>
      <c r="E40" s="276">
        <v>1673</v>
      </c>
      <c r="F40" s="273">
        <v>81</v>
      </c>
      <c r="G40" s="273">
        <v>131</v>
      </c>
      <c r="H40" s="276">
        <v>3564</v>
      </c>
      <c r="I40" s="277">
        <f t="shared" si="0"/>
        <v>5449</v>
      </c>
    </row>
    <row r="41" spans="2:9" x14ac:dyDescent="0.2">
      <c r="B41" s="463" t="s">
        <v>113</v>
      </c>
      <c r="C41" s="278"/>
      <c r="D41" s="279" t="s">
        <v>515</v>
      </c>
      <c r="E41" s="280">
        <f t="shared" ref="E41:H42" si="1">+E11+E13+E15+E17+E19++E21+E23+E25++E27+E29+E31+E33+E35+E37+E39</f>
        <v>1717</v>
      </c>
      <c r="F41" s="281">
        <f t="shared" si="1"/>
        <v>93</v>
      </c>
      <c r="G41" s="281">
        <f t="shared" si="1"/>
        <v>118</v>
      </c>
      <c r="H41" s="280">
        <f t="shared" si="1"/>
        <v>3371</v>
      </c>
      <c r="I41" s="280">
        <f>+I11+I13+I15+I17+I19+I21+I23+I25+I27+I29+I31+I33+I35+I37+I39</f>
        <v>5299</v>
      </c>
    </row>
    <row r="42" spans="2:9" x14ac:dyDescent="0.2">
      <c r="B42" s="463"/>
      <c r="C42" s="278"/>
      <c r="D42" s="282" t="s">
        <v>517</v>
      </c>
      <c r="E42" s="280">
        <f t="shared" si="1"/>
        <v>5500</v>
      </c>
      <c r="F42" s="281">
        <f t="shared" si="1"/>
        <v>407</v>
      </c>
      <c r="G42" s="281">
        <f t="shared" si="1"/>
        <v>478</v>
      </c>
      <c r="H42" s="280">
        <f t="shared" si="1"/>
        <v>9458</v>
      </c>
      <c r="I42" s="280">
        <f>+I12+I14+I16+I18+I20+I22+I24+I26+I28+I30+I32+I34+I36+I38+I40</f>
        <v>15843</v>
      </c>
    </row>
    <row r="43" spans="2:9" x14ac:dyDescent="0.2">
      <c r="B43" s="187" t="s">
        <v>491</v>
      </c>
    </row>
  </sheetData>
  <mergeCells count="23">
    <mergeCell ref="B21:B22"/>
    <mergeCell ref="B5:I5"/>
    <mergeCell ref="B6:I6"/>
    <mergeCell ref="B8:I8"/>
    <mergeCell ref="B9:C9"/>
    <mergeCell ref="E9:F9"/>
    <mergeCell ref="G9:H9"/>
    <mergeCell ref="I9:I10"/>
    <mergeCell ref="B11:B12"/>
    <mergeCell ref="B13:B14"/>
    <mergeCell ref="B15:B16"/>
    <mergeCell ref="B17:B18"/>
    <mergeCell ref="B19:B20"/>
    <mergeCell ref="B35:B36"/>
    <mergeCell ref="B37:B38"/>
    <mergeCell ref="B39:B40"/>
    <mergeCell ref="B41:B42"/>
    <mergeCell ref="B23:B24"/>
    <mergeCell ref="B25:B26"/>
    <mergeCell ref="B27:B28"/>
    <mergeCell ref="B29:B30"/>
    <mergeCell ref="B31:B32"/>
    <mergeCell ref="B33:B34"/>
  </mergeCells>
  <hyperlinks>
    <hyperlink ref="K5" location="'Índice BxH'!A1" display="Volver a Bono por Hijo"/>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6"/>
  <sheetViews>
    <sheetView showGridLines="0" workbookViewId="0"/>
  </sheetViews>
  <sheetFormatPr baseColWidth="10" defaultRowHeight="15" x14ac:dyDescent="0.25"/>
  <cols>
    <col min="1" max="1" width="6" customWidth="1"/>
  </cols>
  <sheetData>
    <row r="2" spans="1:14" x14ac:dyDescent="0.25">
      <c r="A2" s="216" t="s">
        <v>119</v>
      </c>
    </row>
    <row r="3" spans="1:14" x14ac:dyDescent="0.25">
      <c r="A3" s="216" t="s">
        <v>120</v>
      </c>
    </row>
    <row r="4" spans="1:14" x14ac:dyDescent="0.25">
      <c r="A4" s="216"/>
    </row>
    <row r="5" spans="1:14" x14ac:dyDescent="0.25">
      <c r="A5" s="216"/>
      <c r="B5" s="380" t="s">
        <v>594</v>
      </c>
      <c r="C5" s="368"/>
      <c r="D5" s="368"/>
      <c r="E5" s="368"/>
      <c r="F5" s="368"/>
      <c r="N5" s="399" t="s">
        <v>601</v>
      </c>
    </row>
    <row r="6" spans="1:14" x14ac:dyDescent="0.25">
      <c r="A6" s="216"/>
    </row>
    <row r="7" spans="1:14" s="381" customFormat="1" ht="12.75" x14ac:dyDescent="0.2">
      <c r="B7" s="382" t="s">
        <v>142</v>
      </c>
      <c r="C7" s="383"/>
      <c r="D7" s="383"/>
      <c r="E7" s="383"/>
      <c r="F7" s="383"/>
      <c r="G7" s="383"/>
      <c r="H7" s="383"/>
      <c r="I7" s="383"/>
      <c r="J7" s="383"/>
      <c r="K7" s="383"/>
      <c r="L7" s="383"/>
      <c r="M7" s="383"/>
      <c r="N7" s="384"/>
    </row>
    <row r="8" spans="1:14" s="381" customFormat="1" ht="12.75" x14ac:dyDescent="0.2">
      <c r="B8" s="392" t="s">
        <v>624</v>
      </c>
      <c r="C8" s="393"/>
      <c r="D8" s="393"/>
      <c r="E8" s="393"/>
      <c r="F8" s="393"/>
      <c r="G8" s="393"/>
      <c r="H8" s="393"/>
      <c r="I8" s="393"/>
      <c r="J8" s="393"/>
      <c r="K8" s="393"/>
      <c r="L8" s="393"/>
      <c r="M8" s="393"/>
      <c r="N8" s="394"/>
    </row>
    <row r="9" spans="1:14" s="381" customFormat="1" ht="12.75" x14ac:dyDescent="0.2">
      <c r="B9" s="395" t="s">
        <v>595</v>
      </c>
      <c r="C9" s="385"/>
      <c r="D9" s="385"/>
      <c r="E9" s="385"/>
      <c r="F9" s="385"/>
      <c r="G9" s="385"/>
      <c r="H9" s="385"/>
      <c r="I9" s="385"/>
      <c r="J9" s="385"/>
      <c r="K9" s="385"/>
      <c r="L9" s="385"/>
      <c r="M9" s="385"/>
      <c r="N9" s="386"/>
    </row>
    <row r="10" spans="1:14" s="381" customFormat="1" ht="12.75" x14ac:dyDescent="0.2">
      <c r="B10" s="393"/>
      <c r="C10" s="393"/>
      <c r="D10" s="393"/>
      <c r="E10" s="393"/>
      <c r="F10" s="393"/>
      <c r="G10" s="393"/>
      <c r="H10" s="393"/>
      <c r="I10" s="393"/>
      <c r="J10" s="393"/>
      <c r="K10" s="393"/>
      <c r="L10" s="393"/>
      <c r="M10" s="393"/>
      <c r="N10" s="393"/>
    </row>
    <row r="11" spans="1:14" s="381" customFormat="1" ht="12.75" x14ac:dyDescent="0.2">
      <c r="B11" s="247" t="s">
        <v>546</v>
      </c>
      <c r="C11" s="393"/>
      <c r="D11" s="393"/>
      <c r="E11" s="393"/>
      <c r="F11" s="393"/>
      <c r="G11" s="393"/>
      <c r="H11" s="393"/>
      <c r="I11" s="393"/>
      <c r="J11" s="393"/>
      <c r="K11" s="393"/>
      <c r="L11" s="393"/>
      <c r="M11" s="393"/>
      <c r="N11" s="393"/>
    </row>
    <row r="12" spans="1:14" s="381" customFormat="1" ht="12.75" x14ac:dyDescent="0.2">
      <c r="B12" s="396" t="s">
        <v>625</v>
      </c>
    </row>
    <row r="13" spans="1:14" s="381" customFormat="1" ht="12.75" x14ac:dyDescent="0.2">
      <c r="B13" s="387" t="s">
        <v>626</v>
      </c>
    </row>
    <row r="14" spans="1:14" s="381" customFormat="1" ht="12.75" x14ac:dyDescent="0.2">
      <c r="B14" s="387" t="s">
        <v>627</v>
      </c>
    </row>
    <row r="15" spans="1:14" s="381" customFormat="1" ht="12.75" x14ac:dyDescent="0.2">
      <c r="B15" s="387" t="s">
        <v>628</v>
      </c>
    </row>
    <row r="16" spans="1:14" s="381" customFormat="1" ht="12.75" x14ac:dyDescent="0.2">
      <c r="B16" s="387" t="s">
        <v>629</v>
      </c>
    </row>
  </sheetData>
  <hyperlinks>
    <hyperlink ref="B12" location="'Contratación Solicitudes'!A1" display="'Contratación Solicitudes'!A1"/>
    <hyperlink ref="B13" location="'Contratación Trámite'!A1" display="'Contratación Trámite'!A1"/>
    <hyperlink ref="B14" location="'Cotización Solicitudes'!A1" display="'Cotización Solicitudes'!A1"/>
    <hyperlink ref="B15" location="'Cotización Trámite'!A1" display="'Cotización Trámite'!A1"/>
    <hyperlink ref="B16" location="'Subsidios Pagados'!A1" display="'Subsidios Pagados'!A1"/>
    <hyperlink ref="N5" location="Índice!A1" display="Volver"/>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5"/>
  <sheetViews>
    <sheetView showGridLines="0" zoomScaleNormal="100" workbookViewId="0"/>
  </sheetViews>
  <sheetFormatPr baseColWidth="10" defaultColWidth="11.42578125" defaultRowHeight="12" x14ac:dyDescent="0.2"/>
  <cols>
    <col min="1" max="1" width="6" style="187" customWidth="1"/>
    <col min="2" max="16384" width="11.42578125" style="187"/>
  </cols>
  <sheetData>
    <row r="2" spans="1:8" x14ac:dyDescent="0.2">
      <c r="A2" s="216" t="s">
        <v>119</v>
      </c>
    </row>
    <row r="3" spans="1:8" x14ac:dyDescent="0.2">
      <c r="A3" s="216" t="s">
        <v>120</v>
      </c>
    </row>
    <row r="5" spans="1:8" ht="28.5" customHeight="1" x14ac:dyDescent="0.2">
      <c r="B5" s="465" t="s">
        <v>547</v>
      </c>
      <c r="C5" s="465"/>
      <c r="D5" s="465"/>
      <c r="E5" s="465"/>
      <c r="F5" s="465"/>
      <c r="H5" s="391" t="s">
        <v>600</v>
      </c>
    </row>
    <row r="6" spans="1:8" ht="12.75" x14ac:dyDescent="0.2">
      <c r="B6" s="418" t="s">
        <v>630</v>
      </c>
      <c r="C6" s="418"/>
      <c r="D6" s="418"/>
      <c r="E6" s="418"/>
      <c r="F6" s="418"/>
    </row>
    <row r="8" spans="1:8" ht="27" customHeight="1" x14ac:dyDescent="0.2">
      <c r="B8" s="466" t="s">
        <v>548</v>
      </c>
      <c r="C8" s="467" t="s">
        <v>549</v>
      </c>
      <c r="D8" s="467"/>
      <c r="E8" s="467"/>
      <c r="F8" s="468"/>
    </row>
    <row r="9" spans="1:8" x14ac:dyDescent="0.2">
      <c r="B9" s="466"/>
      <c r="C9" s="469" t="s">
        <v>498</v>
      </c>
      <c r="D9" s="471" t="s">
        <v>550</v>
      </c>
      <c r="E9" s="472"/>
      <c r="F9" s="473" t="s">
        <v>551</v>
      </c>
    </row>
    <row r="10" spans="1:8" x14ac:dyDescent="0.2">
      <c r="B10" s="466"/>
      <c r="C10" s="470"/>
      <c r="D10" s="283" t="s">
        <v>552</v>
      </c>
      <c r="E10" s="284" t="s">
        <v>553</v>
      </c>
      <c r="F10" s="474"/>
    </row>
    <row r="11" spans="1:8" x14ac:dyDescent="0.2">
      <c r="B11" s="285" t="s">
        <v>554</v>
      </c>
      <c r="C11" s="286">
        <v>333</v>
      </c>
      <c r="D11" s="287"/>
      <c r="E11" s="288"/>
      <c r="F11" s="288"/>
    </row>
    <row r="12" spans="1:8" x14ac:dyDescent="0.2">
      <c r="B12" s="289">
        <v>2009</v>
      </c>
      <c r="C12" s="286">
        <v>2105</v>
      </c>
      <c r="D12" s="287"/>
      <c r="E12" s="288"/>
      <c r="F12" s="288"/>
    </row>
    <row r="13" spans="1:8" x14ac:dyDescent="0.2">
      <c r="B13" s="289">
        <v>2010</v>
      </c>
      <c r="C13" s="286">
        <v>1759</v>
      </c>
      <c r="D13" s="287"/>
      <c r="E13" s="288"/>
      <c r="F13" s="288"/>
    </row>
    <row r="14" spans="1:8" x14ac:dyDescent="0.2">
      <c r="B14" s="289">
        <v>2011</v>
      </c>
      <c r="C14" s="290">
        <v>1026</v>
      </c>
      <c r="D14" s="291"/>
      <c r="E14" s="292"/>
      <c r="F14" s="292"/>
    </row>
    <row r="15" spans="1:8" x14ac:dyDescent="0.2">
      <c r="B15" s="289">
        <v>2012</v>
      </c>
      <c r="C15" s="290">
        <v>807</v>
      </c>
      <c r="D15" s="291"/>
      <c r="E15" s="292"/>
      <c r="F15" s="292">
        <f>4799+6387+5277+4788+3887+4506+3139+8888+9643+3804+9793+10267</f>
        <v>75178</v>
      </c>
    </row>
    <row r="16" spans="1:8" x14ac:dyDescent="0.2">
      <c r="B16" s="293">
        <v>41275</v>
      </c>
      <c r="C16" s="294">
        <v>58</v>
      </c>
      <c r="D16" s="295"/>
      <c r="E16" s="296"/>
      <c r="F16" s="296">
        <v>10513</v>
      </c>
    </row>
    <row r="17" spans="2:6" x14ac:dyDescent="0.2">
      <c r="B17" s="293">
        <v>41306</v>
      </c>
      <c r="C17" s="294">
        <v>55</v>
      </c>
      <c r="D17" s="295"/>
      <c r="E17" s="296"/>
      <c r="F17" s="296">
        <v>8811</v>
      </c>
    </row>
    <row r="18" spans="2:6" x14ac:dyDescent="0.2">
      <c r="B18" s="293">
        <v>41334</v>
      </c>
      <c r="C18" s="294">
        <v>64</v>
      </c>
      <c r="D18" s="295"/>
      <c r="E18" s="296"/>
      <c r="F18" s="296">
        <v>11072</v>
      </c>
    </row>
    <row r="19" spans="2:6" x14ac:dyDescent="0.2">
      <c r="B19" s="293">
        <v>41365</v>
      </c>
      <c r="C19" s="294">
        <v>66</v>
      </c>
      <c r="D19" s="295"/>
      <c r="E19" s="296"/>
      <c r="F19" s="296">
        <v>9568</v>
      </c>
    </row>
    <row r="20" spans="2:6" x14ac:dyDescent="0.2">
      <c r="B20" s="293">
        <v>41395</v>
      </c>
      <c r="C20" s="294">
        <v>60</v>
      </c>
      <c r="D20" s="295"/>
      <c r="E20" s="296"/>
      <c r="F20" s="296">
        <v>9423</v>
      </c>
    </row>
    <row r="21" spans="2:6" x14ac:dyDescent="0.2">
      <c r="B21" s="293">
        <v>41426</v>
      </c>
      <c r="C21" s="294">
        <v>54</v>
      </c>
      <c r="D21" s="295"/>
      <c r="E21" s="296"/>
      <c r="F21" s="296">
        <v>10541</v>
      </c>
    </row>
    <row r="22" spans="2:6" x14ac:dyDescent="0.2">
      <c r="B22" s="293">
        <v>41456</v>
      </c>
      <c r="C22" s="294">
        <v>58</v>
      </c>
      <c r="D22" s="295"/>
      <c r="E22" s="296"/>
      <c r="F22" s="296">
        <v>10315</v>
      </c>
    </row>
    <row r="23" spans="2:6" x14ac:dyDescent="0.2">
      <c r="B23" s="293">
        <v>41487</v>
      </c>
      <c r="C23" s="294">
        <v>58</v>
      </c>
      <c r="D23" s="295"/>
      <c r="E23" s="296"/>
      <c r="F23" s="296">
        <v>9741</v>
      </c>
    </row>
    <row r="24" spans="2:6" x14ac:dyDescent="0.2">
      <c r="B24" s="293">
        <v>41518</v>
      </c>
      <c r="C24" s="294">
        <v>50</v>
      </c>
      <c r="D24" s="295"/>
      <c r="E24" s="296"/>
      <c r="F24" s="296">
        <v>9232</v>
      </c>
    </row>
    <row r="25" spans="2:6" x14ac:dyDescent="0.2">
      <c r="B25" s="293">
        <v>41548</v>
      </c>
      <c r="C25" s="294">
        <v>48</v>
      </c>
      <c r="D25" s="295"/>
      <c r="E25" s="296"/>
      <c r="F25" s="296">
        <v>9928</v>
      </c>
    </row>
    <row r="26" spans="2:6" x14ac:dyDescent="0.2">
      <c r="B26" s="293">
        <v>41579</v>
      </c>
      <c r="C26" s="294">
        <v>28</v>
      </c>
      <c r="D26" s="295"/>
      <c r="E26" s="296"/>
      <c r="F26" s="296">
        <v>6195</v>
      </c>
    </row>
    <row r="27" spans="2:6" x14ac:dyDescent="0.2">
      <c r="B27" s="293">
        <v>41609</v>
      </c>
      <c r="C27" s="297">
        <v>55</v>
      </c>
      <c r="D27" s="298"/>
      <c r="E27" s="299"/>
      <c r="F27" s="299">
        <v>8859</v>
      </c>
    </row>
    <row r="28" spans="2:6" x14ac:dyDescent="0.2">
      <c r="B28" s="289">
        <v>2013</v>
      </c>
      <c r="C28" s="286">
        <f>SUM(C16:C27)</f>
        <v>654</v>
      </c>
      <c r="D28" s="287"/>
      <c r="E28" s="288"/>
      <c r="F28" s="288">
        <f>SUM(F16:F27)</f>
        <v>114198</v>
      </c>
    </row>
    <row r="29" spans="2:6" x14ac:dyDescent="0.2">
      <c r="B29" s="293">
        <v>41640</v>
      </c>
      <c r="C29" s="297">
        <v>57</v>
      </c>
      <c r="D29" s="298"/>
      <c r="E29" s="299"/>
      <c r="F29" s="299">
        <v>10003</v>
      </c>
    </row>
    <row r="30" spans="2:6" x14ac:dyDescent="0.2">
      <c r="B30" s="293">
        <v>41671</v>
      </c>
      <c r="C30" s="297">
        <v>36</v>
      </c>
      <c r="D30" s="298"/>
      <c r="E30" s="299"/>
      <c r="F30" s="299">
        <v>8116</v>
      </c>
    </row>
    <row r="31" spans="2:6" x14ac:dyDescent="0.2">
      <c r="B31" s="293">
        <v>41699</v>
      </c>
      <c r="C31" s="297">
        <v>43</v>
      </c>
      <c r="D31" s="298"/>
      <c r="E31" s="299"/>
      <c r="F31" s="299">
        <v>3794</v>
      </c>
    </row>
    <row r="32" spans="2:6" x14ac:dyDescent="0.2">
      <c r="B32" s="293">
        <v>41730</v>
      </c>
      <c r="C32" s="297">
        <v>44</v>
      </c>
      <c r="D32" s="298"/>
      <c r="E32" s="299"/>
      <c r="F32" s="299">
        <v>5833</v>
      </c>
    </row>
    <row r="33" spans="2:6" x14ac:dyDescent="0.2">
      <c r="B33" s="293">
        <v>41760</v>
      </c>
      <c r="C33" s="297">
        <v>47</v>
      </c>
      <c r="D33" s="298"/>
      <c r="E33" s="299"/>
      <c r="F33" s="299">
        <v>3916</v>
      </c>
    </row>
    <row r="34" spans="2:6" x14ac:dyDescent="0.2">
      <c r="B34" s="293">
        <v>41791</v>
      </c>
      <c r="C34" s="297">
        <v>48</v>
      </c>
      <c r="D34" s="298"/>
      <c r="E34" s="299"/>
      <c r="F34" s="299">
        <v>3251</v>
      </c>
    </row>
    <row r="35" spans="2:6" x14ac:dyDescent="0.2">
      <c r="B35" s="293">
        <v>41821</v>
      </c>
      <c r="C35" s="297">
        <v>47</v>
      </c>
      <c r="D35" s="298"/>
      <c r="E35" s="299"/>
      <c r="F35" s="299">
        <v>3190</v>
      </c>
    </row>
    <row r="36" spans="2:6" x14ac:dyDescent="0.2">
      <c r="B36" s="293">
        <v>41852</v>
      </c>
      <c r="C36" s="297">
        <v>44</v>
      </c>
      <c r="D36" s="298"/>
      <c r="E36" s="299"/>
      <c r="F36" s="299">
        <v>3136</v>
      </c>
    </row>
    <row r="37" spans="2:6" x14ac:dyDescent="0.2">
      <c r="B37" s="293">
        <v>41883</v>
      </c>
      <c r="C37" s="297">
        <v>41</v>
      </c>
      <c r="D37" s="298"/>
      <c r="E37" s="299"/>
      <c r="F37" s="299">
        <v>2928</v>
      </c>
    </row>
    <row r="38" spans="2:6" x14ac:dyDescent="0.2">
      <c r="B38" s="293">
        <v>41913</v>
      </c>
      <c r="C38" s="297">
        <v>34</v>
      </c>
      <c r="D38" s="298"/>
      <c r="E38" s="299"/>
      <c r="F38" s="299">
        <v>2732</v>
      </c>
    </row>
    <row r="39" spans="2:6" x14ac:dyDescent="0.2">
      <c r="B39" s="293">
        <v>41944</v>
      </c>
      <c r="C39" s="297">
        <v>25</v>
      </c>
      <c r="D39" s="298"/>
      <c r="E39" s="299"/>
      <c r="F39" s="299">
        <v>3936</v>
      </c>
    </row>
    <row r="40" spans="2:6" x14ac:dyDescent="0.2">
      <c r="B40" s="293">
        <v>41974</v>
      </c>
      <c r="C40" s="297">
        <v>47</v>
      </c>
      <c r="D40" s="298"/>
      <c r="E40" s="299"/>
      <c r="F40" s="299">
        <v>3018</v>
      </c>
    </row>
    <row r="41" spans="2:6" x14ac:dyDescent="0.2">
      <c r="B41" s="289">
        <v>2014</v>
      </c>
      <c r="C41" s="286">
        <f>SUM(C29:C40)</f>
        <v>513</v>
      </c>
      <c r="D41" s="287"/>
      <c r="E41" s="288"/>
      <c r="F41" s="288">
        <f>SUM(F29:F40)</f>
        <v>53853</v>
      </c>
    </row>
    <row r="42" spans="2:6" x14ac:dyDescent="0.2">
      <c r="B42" s="293">
        <v>42005</v>
      </c>
      <c r="C42" s="297">
        <v>40</v>
      </c>
      <c r="D42" s="298"/>
      <c r="E42" s="299"/>
      <c r="F42" s="299">
        <v>2343</v>
      </c>
    </row>
    <row r="43" spans="2:6" x14ac:dyDescent="0.2">
      <c r="B43" s="293">
        <v>42036</v>
      </c>
      <c r="C43" s="297">
        <v>37</v>
      </c>
      <c r="D43" s="298"/>
      <c r="E43" s="299"/>
      <c r="F43" s="299">
        <v>2758</v>
      </c>
    </row>
    <row r="44" spans="2:6" x14ac:dyDescent="0.2">
      <c r="B44" s="293">
        <v>42064</v>
      </c>
      <c r="C44" s="297">
        <v>39</v>
      </c>
      <c r="D44" s="298"/>
      <c r="E44" s="299"/>
      <c r="F44" s="299">
        <v>2319</v>
      </c>
    </row>
    <row r="45" spans="2:6" x14ac:dyDescent="0.2">
      <c r="B45" s="293">
        <v>42095</v>
      </c>
      <c r="C45" s="297">
        <v>33</v>
      </c>
      <c r="D45" s="298"/>
      <c r="E45" s="299"/>
      <c r="F45" s="299">
        <v>1250</v>
      </c>
    </row>
    <row r="46" spans="2:6" x14ac:dyDescent="0.2">
      <c r="B46" s="293">
        <v>42125</v>
      </c>
      <c r="C46" s="297">
        <v>31</v>
      </c>
      <c r="D46" s="298"/>
      <c r="E46" s="299"/>
      <c r="F46" s="299">
        <v>1952</v>
      </c>
    </row>
    <row r="47" spans="2:6" x14ac:dyDescent="0.2">
      <c r="B47" s="293">
        <v>42156</v>
      </c>
      <c r="C47" s="297">
        <v>38</v>
      </c>
      <c r="D47" s="298"/>
      <c r="E47" s="299"/>
      <c r="F47" s="299">
        <v>1536</v>
      </c>
    </row>
    <row r="48" spans="2:6" x14ac:dyDescent="0.2">
      <c r="B48" s="293">
        <v>42186</v>
      </c>
      <c r="C48" s="297">
        <v>33</v>
      </c>
      <c r="D48" s="298"/>
      <c r="E48" s="299"/>
      <c r="F48" s="299">
        <v>2640</v>
      </c>
    </row>
    <row r="49" spans="2:6" x14ac:dyDescent="0.2">
      <c r="B49" s="293">
        <v>42217</v>
      </c>
      <c r="C49" s="297">
        <v>37</v>
      </c>
      <c r="D49" s="298"/>
      <c r="E49" s="299"/>
      <c r="F49" s="299">
        <v>1723</v>
      </c>
    </row>
    <row r="50" spans="2:6" x14ac:dyDescent="0.2">
      <c r="B50" s="293">
        <v>42248</v>
      </c>
      <c r="C50" s="297">
        <v>40</v>
      </c>
      <c r="D50" s="298"/>
      <c r="E50" s="299"/>
      <c r="F50" s="299">
        <v>2602</v>
      </c>
    </row>
    <row r="51" spans="2:6" x14ac:dyDescent="0.2">
      <c r="B51" s="293">
        <v>42278</v>
      </c>
      <c r="C51" s="297">
        <v>39</v>
      </c>
      <c r="D51" s="298"/>
      <c r="E51" s="299"/>
      <c r="F51" s="299">
        <v>2691</v>
      </c>
    </row>
    <row r="52" spans="2:6" x14ac:dyDescent="0.2">
      <c r="B52" s="293">
        <v>42309</v>
      </c>
      <c r="C52" s="297">
        <v>37</v>
      </c>
      <c r="D52" s="298"/>
      <c r="E52" s="299"/>
      <c r="F52" s="299">
        <v>2518</v>
      </c>
    </row>
    <row r="53" spans="2:6" x14ac:dyDescent="0.2">
      <c r="B53" s="293">
        <v>42339</v>
      </c>
      <c r="C53" s="297">
        <v>33</v>
      </c>
      <c r="D53" s="298"/>
      <c r="E53" s="299"/>
      <c r="F53" s="299">
        <v>2358</v>
      </c>
    </row>
    <row r="54" spans="2:6" x14ac:dyDescent="0.2">
      <c r="B54" s="289">
        <v>2015</v>
      </c>
      <c r="C54" s="286">
        <f>SUM(C42:C53)</f>
        <v>437</v>
      </c>
      <c r="D54" s="287"/>
      <c r="E54" s="288"/>
      <c r="F54" s="288">
        <f>SUM(F42:F53)</f>
        <v>26690</v>
      </c>
    </row>
    <row r="55" spans="2:6" x14ac:dyDescent="0.2">
      <c r="B55" s="293">
        <v>42370</v>
      </c>
      <c r="C55" s="297">
        <v>33</v>
      </c>
      <c r="D55" s="298"/>
      <c r="E55" s="299"/>
      <c r="F55" s="299">
        <v>3308</v>
      </c>
    </row>
    <row r="56" spans="2:6" x14ac:dyDescent="0.2">
      <c r="B56" s="293">
        <v>42401</v>
      </c>
      <c r="C56" s="297">
        <v>33</v>
      </c>
      <c r="D56" s="298"/>
      <c r="E56" s="299"/>
      <c r="F56" s="299">
        <v>2327</v>
      </c>
    </row>
    <row r="57" spans="2:6" x14ac:dyDescent="0.2">
      <c r="B57" s="293">
        <v>42430</v>
      </c>
      <c r="C57" s="297">
        <v>40</v>
      </c>
      <c r="D57" s="298"/>
      <c r="E57" s="299"/>
      <c r="F57" s="299">
        <v>2621</v>
      </c>
    </row>
    <row r="58" spans="2:6" x14ac:dyDescent="0.2">
      <c r="B58" s="293">
        <v>42461</v>
      </c>
      <c r="C58" s="297">
        <v>39</v>
      </c>
      <c r="D58" s="298"/>
      <c r="E58" s="299"/>
      <c r="F58" s="299">
        <v>2495</v>
      </c>
    </row>
    <row r="59" spans="2:6" x14ac:dyDescent="0.2">
      <c r="B59" s="293">
        <v>42491</v>
      </c>
      <c r="C59" s="297">
        <v>40</v>
      </c>
      <c r="D59" s="298">
        <v>1000</v>
      </c>
      <c r="E59" s="299">
        <v>1038</v>
      </c>
      <c r="F59" s="299">
        <f>D59+E59</f>
        <v>2038</v>
      </c>
    </row>
    <row r="60" spans="2:6" x14ac:dyDescent="0.2">
      <c r="B60" s="293">
        <v>42522</v>
      </c>
      <c r="C60" s="297">
        <v>37</v>
      </c>
      <c r="D60" s="300" t="s">
        <v>499</v>
      </c>
      <c r="E60" s="301" t="s">
        <v>499</v>
      </c>
      <c r="F60" s="299">
        <v>1960</v>
      </c>
    </row>
    <row r="61" spans="2:6" x14ac:dyDescent="0.2">
      <c r="B61" s="293">
        <v>42552</v>
      </c>
      <c r="C61" s="297">
        <v>46</v>
      </c>
      <c r="D61" s="298">
        <v>1739</v>
      </c>
      <c r="E61" s="299">
        <v>1498</v>
      </c>
      <c r="F61" s="299">
        <f t="shared" ref="F61:F66" si="0">D61+E61</f>
        <v>3237</v>
      </c>
    </row>
    <row r="62" spans="2:6" x14ac:dyDescent="0.2">
      <c r="B62" s="293">
        <v>42583</v>
      </c>
      <c r="C62" s="297">
        <v>47</v>
      </c>
      <c r="D62" s="298">
        <v>1262</v>
      </c>
      <c r="E62" s="299">
        <v>1077</v>
      </c>
      <c r="F62" s="299">
        <f t="shared" si="0"/>
        <v>2339</v>
      </c>
    </row>
    <row r="63" spans="2:6" x14ac:dyDescent="0.2">
      <c r="B63" s="293">
        <v>42614</v>
      </c>
      <c r="C63" s="297">
        <v>38</v>
      </c>
      <c r="D63" s="298">
        <v>1119</v>
      </c>
      <c r="E63" s="299">
        <v>1309</v>
      </c>
      <c r="F63" s="299">
        <f t="shared" si="0"/>
        <v>2428</v>
      </c>
    </row>
    <row r="64" spans="2:6" x14ac:dyDescent="0.2">
      <c r="B64" s="293">
        <v>42644</v>
      </c>
      <c r="C64" s="297">
        <v>36</v>
      </c>
      <c r="D64" s="298">
        <v>943</v>
      </c>
      <c r="E64" s="299">
        <v>705</v>
      </c>
      <c r="F64" s="299">
        <f t="shared" si="0"/>
        <v>1648</v>
      </c>
    </row>
    <row r="65" spans="2:6" x14ac:dyDescent="0.2">
      <c r="B65" s="293">
        <v>42675</v>
      </c>
      <c r="C65" s="297">
        <v>42</v>
      </c>
      <c r="D65" s="298">
        <v>2225</v>
      </c>
      <c r="E65" s="299">
        <v>1770</v>
      </c>
      <c r="F65" s="299">
        <f t="shared" si="0"/>
        <v>3995</v>
      </c>
    </row>
    <row r="66" spans="2:6" x14ac:dyDescent="0.2">
      <c r="B66" s="293">
        <v>42705</v>
      </c>
      <c r="C66" s="297">
        <v>50</v>
      </c>
      <c r="D66" s="298">
        <v>3021</v>
      </c>
      <c r="E66" s="299">
        <v>2296</v>
      </c>
      <c r="F66" s="299">
        <f t="shared" si="0"/>
        <v>5317</v>
      </c>
    </row>
    <row r="67" spans="2:6" x14ac:dyDescent="0.2">
      <c r="B67" s="289">
        <v>2016</v>
      </c>
      <c r="C67" s="286">
        <f>SUM(C55:C66)</f>
        <v>481</v>
      </c>
      <c r="D67" s="287"/>
      <c r="E67" s="288"/>
      <c r="F67" s="288">
        <f>SUM(F55:F66)</f>
        <v>33713</v>
      </c>
    </row>
    <row r="68" spans="2:6" x14ac:dyDescent="0.2">
      <c r="B68" s="293">
        <v>42736</v>
      </c>
      <c r="C68" s="297">
        <v>40</v>
      </c>
      <c r="D68" s="298">
        <v>2335</v>
      </c>
      <c r="E68" s="299">
        <v>1830</v>
      </c>
      <c r="F68" s="299">
        <f t="shared" ref="F68:F79" si="1">D68+E68</f>
        <v>4165</v>
      </c>
    </row>
    <row r="69" spans="2:6" x14ac:dyDescent="0.2">
      <c r="B69" s="293">
        <v>42767</v>
      </c>
      <c r="C69" s="297">
        <v>32</v>
      </c>
      <c r="D69" s="298">
        <v>2075</v>
      </c>
      <c r="E69" s="299">
        <v>1511</v>
      </c>
      <c r="F69" s="299">
        <f t="shared" si="1"/>
        <v>3586</v>
      </c>
    </row>
    <row r="70" spans="2:6" x14ac:dyDescent="0.2">
      <c r="B70" s="293">
        <v>42795</v>
      </c>
      <c r="C70" s="297">
        <v>37</v>
      </c>
      <c r="D70" s="298">
        <v>922</v>
      </c>
      <c r="E70" s="299">
        <v>763</v>
      </c>
      <c r="F70" s="299">
        <f t="shared" si="1"/>
        <v>1685</v>
      </c>
    </row>
    <row r="71" spans="2:6" x14ac:dyDescent="0.2">
      <c r="B71" s="293">
        <v>42826</v>
      </c>
      <c r="C71" s="297">
        <v>27</v>
      </c>
      <c r="D71" s="298">
        <v>464</v>
      </c>
      <c r="E71" s="298">
        <v>377</v>
      </c>
      <c r="F71" s="298">
        <f t="shared" si="1"/>
        <v>841</v>
      </c>
    </row>
    <row r="72" spans="2:6" x14ac:dyDescent="0.2">
      <c r="B72" s="293">
        <v>42856</v>
      </c>
      <c r="C72" s="297">
        <v>36</v>
      </c>
      <c r="D72" s="298">
        <v>870</v>
      </c>
      <c r="E72" s="299">
        <v>555</v>
      </c>
      <c r="F72" s="299">
        <f t="shared" si="1"/>
        <v>1425</v>
      </c>
    </row>
    <row r="73" spans="2:6" x14ac:dyDescent="0.2">
      <c r="B73" s="293">
        <v>42887</v>
      </c>
      <c r="C73" s="297">
        <v>38</v>
      </c>
      <c r="D73" s="298">
        <v>479</v>
      </c>
      <c r="E73" s="299">
        <v>437</v>
      </c>
      <c r="F73" s="299">
        <f t="shared" si="1"/>
        <v>916</v>
      </c>
    </row>
    <row r="74" spans="2:6" x14ac:dyDescent="0.2">
      <c r="B74" s="293">
        <v>42917</v>
      </c>
      <c r="C74" s="297">
        <v>31</v>
      </c>
      <c r="D74" s="298">
        <v>544</v>
      </c>
      <c r="E74" s="298">
        <v>385</v>
      </c>
      <c r="F74" s="298">
        <f t="shared" si="1"/>
        <v>929</v>
      </c>
    </row>
    <row r="75" spans="2:6" x14ac:dyDescent="0.2">
      <c r="B75" s="293">
        <v>42948</v>
      </c>
      <c r="C75" s="297">
        <v>34</v>
      </c>
      <c r="D75" s="298">
        <v>715</v>
      </c>
      <c r="E75" s="298">
        <v>414</v>
      </c>
      <c r="F75" s="298">
        <f t="shared" si="1"/>
        <v>1129</v>
      </c>
    </row>
    <row r="76" spans="2:6" x14ac:dyDescent="0.2">
      <c r="B76" s="293">
        <v>42979</v>
      </c>
      <c r="C76" s="297">
        <v>36</v>
      </c>
      <c r="D76" s="298">
        <v>680</v>
      </c>
      <c r="E76" s="298">
        <v>537</v>
      </c>
      <c r="F76" s="298">
        <f t="shared" si="1"/>
        <v>1217</v>
      </c>
    </row>
    <row r="77" spans="2:6" x14ac:dyDescent="0.2">
      <c r="B77" s="293">
        <v>43009</v>
      </c>
      <c r="C77" s="297">
        <v>33</v>
      </c>
      <c r="D77" s="298">
        <v>503</v>
      </c>
      <c r="E77" s="298">
        <v>374</v>
      </c>
      <c r="F77" s="298">
        <f t="shared" si="1"/>
        <v>877</v>
      </c>
    </row>
    <row r="78" spans="2:6" x14ac:dyDescent="0.2">
      <c r="B78" s="293">
        <v>43040</v>
      </c>
      <c r="C78" s="297">
        <v>40</v>
      </c>
      <c r="D78" s="298">
        <v>676</v>
      </c>
      <c r="E78" s="298">
        <v>640</v>
      </c>
      <c r="F78" s="298">
        <f t="shared" si="1"/>
        <v>1316</v>
      </c>
    </row>
    <row r="79" spans="2:6" x14ac:dyDescent="0.2">
      <c r="B79" s="293">
        <v>43070</v>
      </c>
      <c r="C79" s="297">
        <v>56</v>
      </c>
      <c r="D79" s="298">
        <v>742</v>
      </c>
      <c r="E79" s="298">
        <v>697</v>
      </c>
      <c r="F79" s="298">
        <f t="shared" si="1"/>
        <v>1439</v>
      </c>
    </row>
    <row r="80" spans="2:6" x14ac:dyDescent="0.2">
      <c r="B80" s="289">
        <v>2017</v>
      </c>
      <c r="C80" s="286">
        <f>SUM(C68:C79)</f>
        <v>440</v>
      </c>
      <c r="D80" s="302">
        <f>SUM(D68:D79)</f>
        <v>11005</v>
      </c>
      <c r="E80" s="302">
        <f>SUM(E68:E79)</f>
        <v>8520</v>
      </c>
      <c r="F80" s="302">
        <f>SUM(F68:F79)</f>
        <v>19525</v>
      </c>
    </row>
    <row r="81" spans="2:6" x14ac:dyDescent="0.2">
      <c r="B81" s="293">
        <v>43101</v>
      </c>
      <c r="C81" s="297">
        <v>46</v>
      </c>
      <c r="D81" s="298">
        <v>1310</v>
      </c>
      <c r="E81" s="298">
        <v>1294</v>
      </c>
      <c r="F81" s="298">
        <f>D81+E81</f>
        <v>2604</v>
      </c>
    </row>
    <row r="82" spans="2:6" x14ac:dyDescent="0.2">
      <c r="B82" s="289" t="s">
        <v>621</v>
      </c>
      <c r="C82" s="286">
        <f>SUM(C81:C81)</f>
        <v>46</v>
      </c>
      <c r="D82" s="302">
        <f>SUM(D81:D81)</f>
        <v>1310</v>
      </c>
      <c r="E82" s="302">
        <f>SUM(E81:E81)</f>
        <v>1294</v>
      </c>
      <c r="F82" s="302">
        <f>SUM(F81:F81)</f>
        <v>2604</v>
      </c>
    </row>
    <row r="83" spans="2:6" x14ac:dyDescent="0.2">
      <c r="B83" s="303" t="s">
        <v>41</v>
      </c>
      <c r="C83" s="304">
        <f>C11+C12+C13+C14+C15+C28+C41+C54+C67+C80+C82</f>
        <v>8601</v>
      </c>
      <c r="D83" s="305"/>
      <c r="E83" s="306"/>
      <c r="F83" s="306">
        <f>F11+F12+F13+F14+F15+F28+F41+F54+F67+F80+F82</f>
        <v>325761</v>
      </c>
    </row>
    <row r="84" spans="2:6" x14ac:dyDescent="0.2">
      <c r="B84" s="187" t="s">
        <v>491</v>
      </c>
    </row>
    <row r="85" spans="2:6" ht="39.75" customHeight="1" x14ac:dyDescent="0.2">
      <c r="B85" s="427" t="s">
        <v>555</v>
      </c>
      <c r="C85" s="427"/>
      <c r="D85" s="427"/>
      <c r="E85" s="427"/>
      <c r="F85" s="427"/>
    </row>
  </sheetData>
  <mergeCells count="8">
    <mergeCell ref="B85:F85"/>
    <mergeCell ref="B5:F5"/>
    <mergeCell ref="B6:F6"/>
    <mergeCell ref="B8:B10"/>
    <mergeCell ref="C8:F8"/>
    <mergeCell ref="C9:C10"/>
    <mergeCell ref="D9:E9"/>
    <mergeCell ref="F9:F10"/>
  </mergeCells>
  <hyperlinks>
    <hyperlink ref="H5" location="'Índice STJ'!A1" display="'Índice STJ'!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9"/>
  <sheetViews>
    <sheetView showGridLines="0" zoomScaleNormal="100" workbookViewId="0"/>
  </sheetViews>
  <sheetFormatPr baseColWidth="10" defaultColWidth="11.42578125" defaultRowHeight="12" x14ac:dyDescent="0.2"/>
  <cols>
    <col min="1" max="1" width="6" style="187" customWidth="1"/>
    <col min="2" max="2" width="12.28515625" style="187" bestFit="1" customWidth="1"/>
    <col min="3" max="16384" width="11.42578125" style="187"/>
  </cols>
  <sheetData>
    <row r="2" spans="1:8" x14ac:dyDescent="0.2">
      <c r="A2" s="216" t="s">
        <v>119</v>
      </c>
    </row>
    <row r="3" spans="1:8" x14ac:dyDescent="0.2">
      <c r="A3" s="216" t="s">
        <v>120</v>
      </c>
    </row>
    <row r="5" spans="1:8" ht="28.5" customHeight="1" x14ac:dyDescent="0.2">
      <c r="B5" s="475" t="s">
        <v>556</v>
      </c>
      <c r="C5" s="475"/>
      <c r="D5" s="475"/>
      <c r="E5" s="475"/>
      <c r="F5" s="475"/>
      <c r="H5" s="391" t="s">
        <v>600</v>
      </c>
    </row>
    <row r="6" spans="1:8" ht="12.75" x14ac:dyDescent="0.2">
      <c r="B6" s="476" t="s">
        <v>631</v>
      </c>
      <c r="C6" s="476"/>
      <c r="D6" s="476"/>
      <c r="E6" s="476"/>
      <c r="F6" s="476"/>
    </row>
    <row r="8" spans="1:8" ht="27.75" customHeight="1" x14ac:dyDescent="0.2">
      <c r="B8" s="468" t="s">
        <v>548</v>
      </c>
      <c r="C8" s="477" t="s">
        <v>557</v>
      </c>
      <c r="D8" s="478"/>
      <c r="E8" s="478"/>
      <c r="F8" s="479"/>
    </row>
    <row r="9" spans="1:8" x14ac:dyDescent="0.2">
      <c r="B9" s="468"/>
      <c r="C9" s="307" t="s">
        <v>558</v>
      </c>
      <c r="D9" s="307" t="s">
        <v>559</v>
      </c>
      <c r="E9" s="307" t="s">
        <v>560</v>
      </c>
      <c r="F9" s="307" t="s">
        <v>41</v>
      </c>
    </row>
    <row r="10" spans="1:8" x14ac:dyDescent="0.2">
      <c r="B10" s="308" t="s">
        <v>561</v>
      </c>
      <c r="C10" s="309">
        <v>114</v>
      </c>
      <c r="D10" s="309">
        <v>539</v>
      </c>
      <c r="E10" s="310">
        <v>154</v>
      </c>
      <c r="F10" s="311">
        <f t="shared" ref="F10:F22" si="0">SUM(C10:E10)</f>
        <v>807</v>
      </c>
    </row>
    <row r="11" spans="1:8" x14ac:dyDescent="0.2">
      <c r="B11" s="293">
        <v>41275</v>
      </c>
      <c r="C11" s="301">
        <v>8</v>
      </c>
      <c r="D11" s="301">
        <v>38</v>
      </c>
      <c r="E11" s="312">
        <v>12</v>
      </c>
      <c r="F11" s="313">
        <f t="shared" si="0"/>
        <v>58</v>
      </c>
    </row>
    <row r="12" spans="1:8" x14ac:dyDescent="0.2">
      <c r="B12" s="293">
        <v>41306</v>
      </c>
      <c r="C12" s="301">
        <v>5</v>
      </c>
      <c r="D12" s="301">
        <v>35</v>
      </c>
      <c r="E12" s="312">
        <v>15</v>
      </c>
      <c r="F12" s="313">
        <f t="shared" si="0"/>
        <v>55</v>
      </c>
    </row>
    <row r="13" spans="1:8" x14ac:dyDescent="0.2">
      <c r="B13" s="293">
        <v>41334</v>
      </c>
      <c r="C13" s="301">
        <v>10</v>
      </c>
      <c r="D13" s="301">
        <v>42</v>
      </c>
      <c r="E13" s="312">
        <v>12</v>
      </c>
      <c r="F13" s="313">
        <f t="shared" si="0"/>
        <v>64</v>
      </c>
    </row>
    <row r="14" spans="1:8" x14ac:dyDescent="0.2">
      <c r="B14" s="293">
        <v>41365</v>
      </c>
      <c r="C14" s="301">
        <v>10</v>
      </c>
      <c r="D14" s="301">
        <v>41</v>
      </c>
      <c r="E14" s="312">
        <v>15</v>
      </c>
      <c r="F14" s="313">
        <f t="shared" si="0"/>
        <v>66</v>
      </c>
    </row>
    <row r="15" spans="1:8" x14ac:dyDescent="0.2">
      <c r="B15" s="293">
        <v>41395</v>
      </c>
      <c r="C15" s="301">
        <v>6</v>
      </c>
      <c r="D15" s="301">
        <v>43</v>
      </c>
      <c r="E15" s="312">
        <v>11</v>
      </c>
      <c r="F15" s="313">
        <f t="shared" si="0"/>
        <v>60</v>
      </c>
    </row>
    <row r="16" spans="1:8" x14ac:dyDescent="0.2">
      <c r="B16" s="293">
        <v>41426</v>
      </c>
      <c r="C16" s="301">
        <v>6</v>
      </c>
      <c r="D16" s="301">
        <v>34</v>
      </c>
      <c r="E16" s="312">
        <v>14</v>
      </c>
      <c r="F16" s="313">
        <f t="shared" si="0"/>
        <v>54</v>
      </c>
    </row>
    <row r="17" spans="2:6" x14ac:dyDescent="0.2">
      <c r="B17" s="293">
        <v>41456</v>
      </c>
      <c r="C17" s="301">
        <v>4</v>
      </c>
      <c r="D17" s="301">
        <v>42</v>
      </c>
      <c r="E17" s="312">
        <v>12</v>
      </c>
      <c r="F17" s="313">
        <f t="shared" si="0"/>
        <v>58</v>
      </c>
    </row>
    <row r="18" spans="2:6" x14ac:dyDescent="0.2">
      <c r="B18" s="293">
        <v>41487</v>
      </c>
      <c r="C18" s="301">
        <v>7</v>
      </c>
      <c r="D18" s="301">
        <v>39</v>
      </c>
      <c r="E18" s="312">
        <v>12</v>
      </c>
      <c r="F18" s="313">
        <f t="shared" si="0"/>
        <v>58</v>
      </c>
    </row>
    <row r="19" spans="2:6" x14ac:dyDescent="0.2">
      <c r="B19" s="293">
        <v>41518</v>
      </c>
      <c r="C19" s="301">
        <v>5</v>
      </c>
      <c r="D19" s="301">
        <v>33</v>
      </c>
      <c r="E19" s="312">
        <v>12</v>
      </c>
      <c r="F19" s="313">
        <f t="shared" si="0"/>
        <v>50</v>
      </c>
    </row>
    <row r="20" spans="2:6" x14ac:dyDescent="0.2">
      <c r="B20" s="293">
        <v>41548</v>
      </c>
      <c r="C20" s="301">
        <v>3</v>
      </c>
      <c r="D20" s="301">
        <v>28</v>
      </c>
      <c r="E20" s="312">
        <v>17</v>
      </c>
      <c r="F20" s="313">
        <f t="shared" si="0"/>
        <v>48</v>
      </c>
    </row>
    <row r="21" spans="2:6" x14ac:dyDescent="0.2">
      <c r="B21" s="293">
        <v>41579</v>
      </c>
      <c r="C21" s="301">
        <v>3</v>
      </c>
      <c r="D21" s="301">
        <v>18</v>
      </c>
      <c r="E21" s="312">
        <v>7</v>
      </c>
      <c r="F21" s="313">
        <f t="shared" si="0"/>
        <v>28</v>
      </c>
    </row>
    <row r="22" spans="2:6" x14ac:dyDescent="0.2">
      <c r="B22" s="293">
        <v>41609</v>
      </c>
      <c r="C22" s="301">
        <v>7</v>
      </c>
      <c r="D22" s="301">
        <v>37</v>
      </c>
      <c r="E22" s="312">
        <v>11</v>
      </c>
      <c r="F22" s="313">
        <f t="shared" si="0"/>
        <v>55</v>
      </c>
    </row>
    <row r="23" spans="2:6" x14ac:dyDescent="0.2">
      <c r="B23" s="308" t="s">
        <v>562</v>
      </c>
      <c r="C23" s="309">
        <f>SUM(C11:C22)</f>
        <v>74</v>
      </c>
      <c r="D23" s="309">
        <f t="shared" ref="D23:E23" si="1">SUM(D11:D22)</f>
        <v>430</v>
      </c>
      <c r="E23" s="310">
        <f t="shared" si="1"/>
        <v>150</v>
      </c>
      <c r="F23" s="314">
        <f>SUM(F11:F22)</f>
        <v>654</v>
      </c>
    </row>
    <row r="24" spans="2:6" x14ac:dyDescent="0.2">
      <c r="B24" s="315">
        <v>41640</v>
      </c>
      <c r="C24" s="301">
        <v>7</v>
      </c>
      <c r="D24" s="301">
        <v>32</v>
      </c>
      <c r="E24" s="312">
        <v>18</v>
      </c>
      <c r="F24" s="313">
        <f>SUM(C24:E24)</f>
        <v>57</v>
      </c>
    </row>
    <row r="25" spans="2:6" x14ac:dyDescent="0.2">
      <c r="B25" s="315">
        <v>41671</v>
      </c>
      <c r="C25" s="301">
        <v>3</v>
      </c>
      <c r="D25" s="301">
        <v>24</v>
      </c>
      <c r="E25" s="312">
        <v>9</v>
      </c>
      <c r="F25" s="313">
        <f t="shared" ref="F25:F48" si="2">C25+D25+E25</f>
        <v>36</v>
      </c>
    </row>
    <row r="26" spans="2:6" x14ac:dyDescent="0.2">
      <c r="B26" s="315">
        <v>41699</v>
      </c>
      <c r="C26" s="301">
        <v>7</v>
      </c>
      <c r="D26" s="301">
        <v>21</v>
      </c>
      <c r="E26" s="312">
        <v>15</v>
      </c>
      <c r="F26" s="313">
        <f t="shared" si="2"/>
        <v>43</v>
      </c>
    </row>
    <row r="27" spans="2:6" x14ac:dyDescent="0.2">
      <c r="B27" s="315">
        <v>41730</v>
      </c>
      <c r="C27" s="301">
        <v>9</v>
      </c>
      <c r="D27" s="301">
        <v>25</v>
      </c>
      <c r="E27" s="312">
        <v>10</v>
      </c>
      <c r="F27" s="313">
        <f t="shared" si="2"/>
        <v>44</v>
      </c>
    </row>
    <row r="28" spans="2:6" x14ac:dyDescent="0.2">
      <c r="B28" s="315">
        <v>41760</v>
      </c>
      <c r="C28" s="301">
        <v>7</v>
      </c>
      <c r="D28" s="301">
        <v>29</v>
      </c>
      <c r="E28" s="312">
        <v>11</v>
      </c>
      <c r="F28" s="313">
        <f t="shared" si="2"/>
        <v>47</v>
      </c>
    </row>
    <row r="29" spans="2:6" x14ac:dyDescent="0.2">
      <c r="B29" s="315">
        <v>41791</v>
      </c>
      <c r="C29" s="301">
        <v>0</v>
      </c>
      <c r="D29" s="301">
        <v>31</v>
      </c>
      <c r="E29" s="312">
        <v>17</v>
      </c>
      <c r="F29" s="313">
        <f t="shared" si="2"/>
        <v>48</v>
      </c>
    </row>
    <row r="30" spans="2:6" x14ac:dyDescent="0.2">
      <c r="B30" s="315">
        <v>41821</v>
      </c>
      <c r="C30" s="301">
        <v>3</v>
      </c>
      <c r="D30" s="301">
        <v>29</v>
      </c>
      <c r="E30" s="312">
        <v>15</v>
      </c>
      <c r="F30" s="313">
        <f t="shared" si="2"/>
        <v>47</v>
      </c>
    </row>
    <row r="31" spans="2:6" x14ac:dyDescent="0.2">
      <c r="B31" s="315">
        <v>41852</v>
      </c>
      <c r="C31" s="301">
        <v>5</v>
      </c>
      <c r="D31" s="301">
        <v>30</v>
      </c>
      <c r="E31" s="312">
        <v>9</v>
      </c>
      <c r="F31" s="313">
        <f t="shared" si="2"/>
        <v>44</v>
      </c>
    </row>
    <row r="32" spans="2:6" x14ac:dyDescent="0.2">
      <c r="B32" s="315">
        <v>41883</v>
      </c>
      <c r="C32" s="301">
        <v>2</v>
      </c>
      <c r="D32" s="301">
        <v>39</v>
      </c>
      <c r="E32" s="312"/>
      <c r="F32" s="313">
        <f t="shared" si="2"/>
        <v>41</v>
      </c>
    </row>
    <row r="33" spans="2:6" x14ac:dyDescent="0.2">
      <c r="B33" s="315">
        <v>41913</v>
      </c>
      <c r="C33" s="301">
        <v>5</v>
      </c>
      <c r="D33" s="301">
        <v>29</v>
      </c>
      <c r="E33" s="312"/>
      <c r="F33" s="313">
        <f t="shared" si="2"/>
        <v>34</v>
      </c>
    </row>
    <row r="34" spans="2:6" x14ac:dyDescent="0.2">
      <c r="B34" s="315">
        <v>41944</v>
      </c>
      <c r="C34" s="301">
        <v>1</v>
      </c>
      <c r="D34" s="301">
        <v>20</v>
      </c>
      <c r="E34" s="312">
        <v>4</v>
      </c>
      <c r="F34" s="313">
        <f t="shared" si="2"/>
        <v>25</v>
      </c>
    </row>
    <row r="35" spans="2:6" x14ac:dyDescent="0.2">
      <c r="B35" s="315">
        <v>41974</v>
      </c>
      <c r="C35" s="301">
        <v>4</v>
      </c>
      <c r="D35" s="301">
        <v>38</v>
      </c>
      <c r="E35" s="312">
        <v>5</v>
      </c>
      <c r="F35" s="313">
        <f t="shared" si="2"/>
        <v>47</v>
      </c>
    </row>
    <row r="36" spans="2:6" x14ac:dyDescent="0.2">
      <c r="B36" s="308" t="s">
        <v>563</v>
      </c>
      <c r="C36" s="309">
        <f>SUM(C24:C35)</f>
        <v>53</v>
      </c>
      <c r="D36" s="309">
        <f>SUM(D24:D35)</f>
        <v>347</v>
      </c>
      <c r="E36" s="310">
        <f>SUM(E24:E35)</f>
        <v>113</v>
      </c>
      <c r="F36" s="311">
        <f t="shared" si="2"/>
        <v>513</v>
      </c>
    </row>
    <row r="37" spans="2:6" x14ac:dyDescent="0.2">
      <c r="B37" s="315">
        <v>42005</v>
      </c>
      <c r="C37" s="301">
        <v>2</v>
      </c>
      <c r="D37" s="301">
        <v>26</v>
      </c>
      <c r="E37" s="312">
        <v>12</v>
      </c>
      <c r="F37" s="313">
        <f t="shared" si="2"/>
        <v>40</v>
      </c>
    </row>
    <row r="38" spans="2:6" x14ac:dyDescent="0.2">
      <c r="B38" s="315">
        <v>42036</v>
      </c>
      <c r="C38" s="301">
        <v>1</v>
      </c>
      <c r="D38" s="301">
        <v>21</v>
      </c>
      <c r="E38" s="312">
        <v>15</v>
      </c>
      <c r="F38" s="313">
        <f t="shared" si="2"/>
        <v>37</v>
      </c>
    </row>
    <row r="39" spans="2:6" x14ac:dyDescent="0.2">
      <c r="B39" s="315">
        <v>42064</v>
      </c>
      <c r="C39" s="301">
        <v>7</v>
      </c>
      <c r="D39" s="301">
        <v>24</v>
      </c>
      <c r="E39" s="312">
        <v>8</v>
      </c>
      <c r="F39" s="313">
        <f t="shared" si="2"/>
        <v>39</v>
      </c>
    </row>
    <row r="40" spans="2:6" x14ac:dyDescent="0.2">
      <c r="B40" s="315">
        <v>42095</v>
      </c>
      <c r="C40" s="301">
        <v>7</v>
      </c>
      <c r="D40" s="301">
        <v>21</v>
      </c>
      <c r="E40" s="312">
        <v>5</v>
      </c>
      <c r="F40" s="313">
        <f t="shared" si="2"/>
        <v>33</v>
      </c>
    </row>
    <row r="41" spans="2:6" x14ac:dyDescent="0.2">
      <c r="B41" s="315">
        <v>42125</v>
      </c>
      <c r="C41" s="301"/>
      <c r="D41" s="301">
        <v>18</v>
      </c>
      <c r="E41" s="312">
        <v>13</v>
      </c>
      <c r="F41" s="313">
        <f t="shared" si="2"/>
        <v>31</v>
      </c>
    </row>
    <row r="42" spans="2:6" x14ac:dyDescent="0.2">
      <c r="B42" s="315">
        <v>42156</v>
      </c>
      <c r="C42" s="301">
        <v>5</v>
      </c>
      <c r="D42" s="301">
        <v>22</v>
      </c>
      <c r="E42" s="312">
        <v>11</v>
      </c>
      <c r="F42" s="313">
        <f t="shared" si="2"/>
        <v>38</v>
      </c>
    </row>
    <row r="43" spans="2:6" x14ac:dyDescent="0.2">
      <c r="B43" s="315">
        <v>42186</v>
      </c>
      <c r="C43" s="301">
        <v>1</v>
      </c>
      <c r="D43" s="301">
        <v>22</v>
      </c>
      <c r="E43" s="312">
        <v>10</v>
      </c>
      <c r="F43" s="313">
        <f t="shared" si="2"/>
        <v>33</v>
      </c>
    </row>
    <row r="44" spans="2:6" x14ac:dyDescent="0.2">
      <c r="B44" s="315">
        <v>42217</v>
      </c>
      <c r="C44" s="301">
        <v>4</v>
      </c>
      <c r="D44" s="301">
        <v>27</v>
      </c>
      <c r="E44" s="312">
        <v>6</v>
      </c>
      <c r="F44" s="313">
        <f t="shared" si="2"/>
        <v>37</v>
      </c>
    </row>
    <row r="45" spans="2:6" x14ac:dyDescent="0.2">
      <c r="B45" s="315">
        <v>42248</v>
      </c>
      <c r="C45" s="301">
        <v>1</v>
      </c>
      <c r="D45" s="301">
        <v>32</v>
      </c>
      <c r="E45" s="312">
        <v>7</v>
      </c>
      <c r="F45" s="313">
        <f t="shared" si="2"/>
        <v>40</v>
      </c>
    </row>
    <row r="46" spans="2:6" x14ac:dyDescent="0.2">
      <c r="B46" s="315">
        <v>42278</v>
      </c>
      <c r="C46" s="301">
        <v>9</v>
      </c>
      <c r="D46" s="301">
        <v>21</v>
      </c>
      <c r="E46" s="312">
        <v>9</v>
      </c>
      <c r="F46" s="313">
        <f t="shared" si="2"/>
        <v>39</v>
      </c>
    </row>
    <row r="47" spans="2:6" x14ac:dyDescent="0.2">
      <c r="B47" s="315">
        <v>42309</v>
      </c>
      <c r="C47" s="301">
        <v>7</v>
      </c>
      <c r="D47" s="301">
        <v>26</v>
      </c>
      <c r="E47" s="312">
        <v>4</v>
      </c>
      <c r="F47" s="313">
        <f t="shared" si="2"/>
        <v>37</v>
      </c>
    </row>
    <row r="48" spans="2:6" x14ac:dyDescent="0.2">
      <c r="B48" s="315">
        <v>42339</v>
      </c>
      <c r="C48" s="301">
        <v>6</v>
      </c>
      <c r="D48" s="301">
        <v>21</v>
      </c>
      <c r="E48" s="312">
        <v>6</v>
      </c>
      <c r="F48" s="313">
        <f t="shared" si="2"/>
        <v>33</v>
      </c>
    </row>
    <row r="49" spans="2:6" x14ac:dyDescent="0.2">
      <c r="B49" s="308" t="s">
        <v>564</v>
      </c>
      <c r="C49" s="309">
        <f>SUM(C37:C48)</f>
        <v>50</v>
      </c>
      <c r="D49" s="309">
        <f t="shared" ref="D49:F49" si="3">SUM(D37:D48)</f>
        <v>281</v>
      </c>
      <c r="E49" s="309">
        <f t="shared" si="3"/>
        <v>106</v>
      </c>
      <c r="F49" s="311">
        <f t="shared" si="3"/>
        <v>437</v>
      </c>
    </row>
    <row r="50" spans="2:6" x14ac:dyDescent="0.2">
      <c r="B50" s="315">
        <v>42370</v>
      </c>
      <c r="C50" s="301">
        <v>4</v>
      </c>
      <c r="D50" s="301">
        <v>19</v>
      </c>
      <c r="E50" s="312">
        <v>10</v>
      </c>
      <c r="F50" s="313">
        <f t="shared" ref="F50:F76" si="4">C50+D50+E50</f>
        <v>33</v>
      </c>
    </row>
    <row r="51" spans="2:6" x14ac:dyDescent="0.2">
      <c r="B51" s="315">
        <v>42401</v>
      </c>
      <c r="C51" s="301">
        <v>17</v>
      </c>
      <c r="D51" s="301">
        <v>16</v>
      </c>
      <c r="E51" s="312">
        <v>0</v>
      </c>
      <c r="F51" s="313">
        <f t="shared" si="4"/>
        <v>33</v>
      </c>
    </row>
    <row r="52" spans="2:6" x14ac:dyDescent="0.2">
      <c r="B52" s="315">
        <v>42430</v>
      </c>
      <c r="C52" s="301">
        <v>14</v>
      </c>
      <c r="D52" s="301">
        <v>13</v>
      </c>
      <c r="E52" s="312">
        <v>13</v>
      </c>
      <c r="F52" s="313">
        <f t="shared" si="4"/>
        <v>40</v>
      </c>
    </row>
    <row r="53" spans="2:6" x14ac:dyDescent="0.2">
      <c r="B53" s="315">
        <v>42461</v>
      </c>
      <c r="C53" s="301">
        <v>8</v>
      </c>
      <c r="D53" s="301">
        <v>19</v>
      </c>
      <c r="E53" s="312">
        <v>12</v>
      </c>
      <c r="F53" s="313">
        <f t="shared" si="4"/>
        <v>39</v>
      </c>
    </row>
    <row r="54" spans="2:6" x14ac:dyDescent="0.2">
      <c r="B54" s="315">
        <v>42491</v>
      </c>
      <c r="C54" s="301">
        <v>7</v>
      </c>
      <c r="D54" s="301">
        <v>21</v>
      </c>
      <c r="E54" s="312">
        <v>12</v>
      </c>
      <c r="F54" s="313">
        <f t="shared" si="4"/>
        <v>40</v>
      </c>
    </row>
    <row r="55" spans="2:6" x14ac:dyDescent="0.2">
      <c r="B55" s="315">
        <v>42522</v>
      </c>
      <c r="C55" s="301">
        <v>7</v>
      </c>
      <c r="D55" s="301">
        <v>19</v>
      </c>
      <c r="E55" s="312">
        <v>11</v>
      </c>
      <c r="F55" s="313">
        <f t="shared" si="4"/>
        <v>37</v>
      </c>
    </row>
    <row r="56" spans="2:6" x14ac:dyDescent="0.2">
      <c r="B56" s="315">
        <v>42552</v>
      </c>
      <c r="C56" s="301">
        <v>18</v>
      </c>
      <c r="D56" s="301">
        <v>16</v>
      </c>
      <c r="E56" s="312">
        <v>12</v>
      </c>
      <c r="F56" s="313">
        <f t="shared" si="4"/>
        <v>46</v>
      </c>
    </row>
    <row r="57" spans="2:6" x14ac:dyDescent="0.2">
      <c r="B57" s="315">
        <v>42583</v>
      </c>
      <c r="C57" s="301">
        <v>12</v>
      </c>
      <c r="D57" s="301">
        <v>18</v>
      </c>
      <c r="E57" s="312">
        <v>17</v>
      </c>
      <c r="F57" s="313">
        <f t="shared" si="4"/>
        <v>47</v>
      </c>
    </row>
    <row r="58" spans="2:6" x14ac:dyDescent="0.2">
      <c r="B58" s="315">
        <v>42614</v>
      </c>
      <c r="C58" s="301">
        <v>6</v>
      </c>
      <c r="D58" s="301">
        <v>19</v>
      </c>
      <c r="E58" s="312">
        <v>13</v>
      </c>
      <c r="F58" s="313">
        <f t="shared" si="4"/>
        <v>38</v>
      </c>
    </row>
    <row r="59" spans="2:6" x14ac:dyDescent="0.2">
      <c r="B59" s="315">
        <v>42644</v>
      </c>
      <c r="C59" s="301">
        <v>10</v>
      </c>
      <c r="D59" s="301">
        <v>15</v>
      </c>
      <c r="E59" s="312">
        <v>11</v>
      </c>
      <c r="F59" s="313">
        <f t="shared" si="4"/>
        <v>36</v>
      </c>
    </row>
    <row r="60" spans="2:6" x14ac:dyDescent="0.2">
      <c r="B60" s="315">
        <v>42675</v>
      </c>
      <c r="C60" s="301">
        <v>14</v>
      </c>
      <c r="D60" s="301">
        <v>16</v>
      </c>
      <c r="E60" s="312">
        <v>12</v>
      </c>
      <c r="F60" s="313">
        <f t="shared" si="4"/>
        <v>42</v>
      </c>
    </row>
    <row r="61" spans="2:6" x14ac:dyDescent="0.2">
      <c r="B61" s="315">
        <v>42705</v>
      </c>
      <c r="C61" s="301">
        <v>14</v>
      </c>
      <c r="D61" s="301">
        <v>16</v>
      </c>
      <c r="E61" s="312">
        <v>20</v>
      </c>
      <c r="F61" s="313">
        <f t="shared" si="4"/>
        <v>50</v>
      </c>
    </row>
    <row r="62" spans="2:6" x14ac:dyDescent="0.2">
      <c r="B62" s="308" t="s">
        <v>565</v>
      </c>
      <c r="C62" s="309">
        <f>SUM(C50:C61)</f>
        <v>131</v>
      </c>
      <c r="D62" s="309">
        <f t="shared" ref="D62:F62" si="5">SUM(D50:D61)</f>
        <v>207</v>
      </c>
      <c r="E62" s="309">
        <f t="shared" si="5"/>
        <v>143</v>
      </c>
      <c r="F62" s="311">
        <f t="shared" si="5"/>
        <v>481</v>
      </c>
    </row>
    <row r="63" spans="2:6" x14ac:dyDescent="0.2">
      <c r="B63" s="315">
        <v>42736</v>
      </c>
      <c r="C63" s="301">
        <v>8</v>
      </c>
      <c r="D63" s="301">
        <v>17</v>
      </c>
      <c r="E63" s="312">
        <v>15</v>
      </c>
      <c r="F63" s="313">
        <f t="shared" si="4"/>
        <v>40</v>
      </c>
    </row>
    <row r="64" spans="2:6" x14ac:dyDescent="0.2">
      <c r="B64" s="315">
        <v>42767</v>
      </c>
      <c r="C64" s="301">
        <v>9</v>
      </c>
      <c r="D64" s="301">
        <v>11</v>
      </c>
      <c r="E64" s="312">
        <v>12</v>
      </c>
      <c r="F64" s="313">
        <f t="shared" si="4"/>
        <v>32</v>
      </c>
    </row>
    <row r="65" spans="2:6" x14ac:dyDescent="0.2">
      <c r="B65" s="315">
        <v>42795</v>
      </c>
      <c r="C65" s="301">
        <v>9</v>
      </c>
      <c r="D65" s="301">
        <v>13</v>
      </c>
      <c r="E65" s="312">
        <v>15</v>
      </c>
      <c r="F65" s="313">
        <f t="shared" si="4"/>
        <v>37</v>
      </c>
    </row>
    <row r="66" spans="2:6" x14ac:dyDescent="0.2">
      <c r="B66" s="315">
        <v>42826</v>
      </c>
      <c r="C66" s="301">
        <v>3</v>
      </c>
      <c r="D66" s="301">
        <v>17</v>
      </c>
      <c r="E66" s="312">
        <v>7</v>
      </c>
      <c r="F66" s="313">
        <f t="shared" si="4"/>
        <v>27</v>
      </c>
    </row>
    <row r="67" spans="2:6" x14ac:dyDescent="0.2">
      <c r="B67" s="315">
        <v>42856</v>
      </c>
      <c r="C67" s="301">
        <v>8</v>
      </c>
      <c r="D67" s="301">
        <v>18</v>
      </c>
      <c r="E67" s="312">
        <v>10</v>
      </c>
      <c r="F67" s="313">
        <f t="shared" si="4"/>
        <v>36</v>
      </c>
    </row>
    <row r="68" spans="2:6" x14ac:dyDescent="0.2">
      <c r="B68" s="315">
        <v>42887</v>
      </c>
      <c r="C68" s="301">
        <v>12</v>
      </c>
      <c r="D68" s="301">
        <v>19</v>
      </c>
      <c r="E68" s="312">
        <v>7</v>
      </c>
      <c r="F68" s="313">
        <f t="shared" si="4"/>
        <v>38</v>
      </c>
    </row>
    <row r="69" spans="2:6" x14ac:dyDescent="0.2">
      <c r="B69" s="315">
        <v>42917</v>
      </c>
      <c r="C69" s="301">
        <v>8</v>
      </c>
      <c r="D69" s="301">
        <v>12</v>
      </c>
      <c r="E69" s="312">
        <v>11</v>
      </c>
      <c r="F69" s="313">
        <f t="shared" si="4"/>
        <v>31</v>
      </c>
    </row>
    <row r="70" spans="2:6" x14ac:dyDescent="0.2">
      <c r="B70" s="315">
        <v>42948</v>
      </c>
      <c r="C70" s="301">
        <v>10</v>
      </c>
      <c r="D70" s="301">
        <v>13</v>
      </c>
      <c r="E70" s="312">
        <v>11</v>
      </c>
      <c r="F70" s="313">
        <f t="shared" si="4"/>
        <v>34</v>
      </c>
    </row>
    <row r="71" spans="2:6" x14ac:dyDescent="0.2">
      <c r="B71" s="315">
        <v>42979</v>
      </c>
      <c r="C71" s="301">
        <v>10</v>
      </c>
      <c r="D71" s="301">
        <v>9</v>
      </c>
      <c r="E71" s="312">
        <v>17</v>
      </c>
      <c r="F71" s="313">
        <f t="shared" si="4"/>
        <v>36</v>
      </c>
    </row>
    <row r="72" spans="2:6" x14ac:dyDescent="0.2">
      <c r="B72" s="315">
        <v>43009</v>
      </c>
      <c r="C72" s="301">
        <v>6</v>
      </c>
      <c r="D72" s="301">
        <v>14</v>
      </c>
      <c r="E72" s="312">
        <v>13</v>
      </c>
      <c r="F72" s="313">
        <f t="shared" si="4"/>
        <v>33</v>
      </c>
    </row>
    <row r="73" spans="2:6" x14ac:dyDescent="0.2">
      <c r="B73" s="315">
        <v>43040</v>
      </c>
      <c r="C73" s="301">
        <v>5</v>
      </c>
      <c r="D73" s="301">
        <v>23</v>
      </c>
      <c r="E73" s="312">
        <v>12</v>
      </c>
      <c r="F73" s="313">
        <f t="shared" si="4"/>
        <v>40</v>
      </c>
    </row>
    <row r="74" spans="2:6" x14ac:dyDescent="0.2">
      <c r="B74" s="315">
        <v>43070</v>
      </c>
      <c r="C74" s="301">
        <v>19</v>
      </c>
      <c r="D74" s="301">
        <v>22</v>
      </c>
      <c r="E74" s="312">
        <v>15</v>
      </c>
      <c r="F74" s="313">
        <f t="shared" si="4"/>
        <v>56</v>
      </c>
    </row>
    <row r="75" spans="2:6" x14ac:dyDescent="0.2">
      <c r="B75" s="316" t="s">
        <v>566</v>
      </c>
      <c r="C75" s="309">
        <f>SUM(C63:C74)</f>
        <v>107</v>
      </c>
      <c r="D75" s="309">
        <f t="shared" ref="D75:E75" si="6">SUM(D63:D74)</f>
        <v>188</v>
      </c>
      <c r="E75" s="309">
        <f t="shared" si="6"/>
        <v>145</v>
      </c>
      <c r="F75" s="311">
        <f t="shared" si="4"/>
        <v>440</v>
      </c>
    </row>
    <row r="76" spans="2:6" x14ac:dyDescent="0.2">
      <c r="B76" s="315">
        <v>43101</v>
      </c>
      <c r="C76" s="301">
        <v>13</v>
      </c>
      <c r="D76" s="301">
        <v>23</v>
      </c>
      <c r="E76" s="312">
        <v>10</v>
      </c>
      <c r="F76" s="313">
        <f t="shared" si="4"/>
        <v>46</v>
      </c>
    </row>
    <row r="77" spans="2:6" x14ac:dyDescent="0.2">
      <c r="B77" s="316" t="s">
        <v>621</v>
      </c>
      <c r="C77" s="309">
        <f>SUM(C76:C76)</f>
        <v>13</v>
      </c>
      <c r="D77" s="309">
        <f>SUM(D76:D76)</f>
        <v>23</v>
      </c>
      <c r="E77" s="309">
        <f>SUM(E76:E76)</f>
        <v>10</v>
      </c>
      <c r="F77" s="311">
        <f>SUM(F76:F76)</f>
        <v>46</v>
      </c>
    </row>
    <row r="78" spans="2:6" x14ac:dyDescent="0.2">
      <c r="B78" s="187" t="s">
        <v>491</v>
      </c>
    </row>
    <row r="79" spans="2:6" x14ac:dyDescent="0.2">
      <c r="B79" s="187" t="s">
        <v>501</v>
      </c>
    </row>
  </sheetData>
  <mergeCells count="4">
    <mergeCell ref="B5:F5"/>
    <mergeCell ref="B6:F6"/>
    <mergeCell ref="B8:B9"/>
    <mergeCell ref="C8:F8"/>
  </mergeCells>
  <hyperlinks>
    <hyperlink ref="H5" location="'Índice STJ'!A1" display="'Índice STJ'!A1"/>
  </hyperlinks>
  <pageMargins left="0.7" right="0.7" top="0.75" bottom="0.75" header="0.3" footer="0.3"/>
  <ignoredErrors>
    <ignoredError sqref="F11:F22 F24 C23:E23" formulaRange="1"/>
    <ignoredError sqref="F23 F49 F6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36"/>
  <sheetViews>
    <sheetView showGridLines="0" workbookViewId="0"/>
  </sheetViews>
  <sheetFormatPr baseColWidth="10" defaultColWidth="11.42578125" defaultRowHeight="12" x14ac:dyDescent="0.2"/>
  <cols>
    <col min="1" max="1" width="6" style="187" customWidth="1"/>
    <col min="2" max="16384" width="11.42578125" style="187"/>
  </cols>
  <sheetData>
    <row r="2" spans="1:14" x14ac:dyDescent="0.2">
      <c r="A2" s="216" t="s">
        <v>119</v>
      </c>
    </row>
    <row r="3" spans="1:14" x14ac:dyDescent="0.2">
      <c r="A3" s="216" t="s">
        <v>120</v>
      </c>
    </row>
    <row r="4" spans="1:14" ht="15.75" customHeight="1" x14ac:dyDescent="0.2">
      <c r="A4" s="216"/>
    </row>
    <row r="5" spans="1:14" ht="15" x14ac:dyDescent="0.25">
      <c r="A5" s="216"/>
      <c r="B5" s="380" t="s">
        <v>596</v>
      </c>
      <c r="C5" s="367"/>
      <c r="D5" s="367"/>
      <c r="E5" s="367"/>
      <c r="N5" s="399" t="s">
        <v>601</v>
      </c>
    </row>
    <row r="7" spans="1:14" s="381" customFormat="1" ht="12.75" x14ac:dyDescent="0.2">
      <c r="B7" s="382" t="s">
        <v>142</v>
      </c>
      <c r="C7" s="383"/>
      <c r="D7" s="383"/>
      <c r="E7" s="383"/>
      <c r="F7" s="383"/>
      <c r="G7" s="383"/>
      <c r="H7" s="383"/>
      <c r="I7" s="383"/>
      <c r="J7" s="383"/>
      <c r="K7" s="383"/>
      <c r="L7" s="383"/>
      <c r="M7" s="383"/>
      <c r="N7" s="384"/>
    </row>
    <row r="8" spans="1:14" s="381" customFormat="1" ht="12.75" x14ac:dyDescent="0.2">
      <c r="B8" s="415" t="s">
        <v>606</v>
      </c>
      <c r="C8" s="416"/>
      <c r="D8" s="416"/>
      <c r="E8" s="416"/>
      <c r="F8" s="416"/>
      <c r="G8" s="416"/>
      <c r="H8" s="416"/>
      <c r="I8" s="416"/>
      <c r="J8" s="416"/>
      <c r="K8" s="416"/>
      <c r="L8" s="416"/>
      <c r="M8" s="416"/>
      <c r="N8" s="417"/>
    </row>
    <row r="9" spans="1:14" s="381" customFormat="1" ht="12.75" x14ac:dyDescent="0.2">
      <c r="B9" s="415"/>
      <c r="C9" s="416"/>
      <c r="D9" s="416"/>
      <c r="E9" s="416"/>
      <c r="F9" s="416"/>
      <c r="G9" s="416"/>
      <c r="H9" s="416"/>
      <c r="I9" s="416"/>
      <c r="J9" s="416"/>
      <c r="K9" s="416"/>
      <c r="L9" s="416"/>
      <c r="M9" s="416"/>
      <c r="N9" s="417"/>
    </row>
    <row r="10" spans="1:14" s="381" customFormat="1" ht="12.75" x14ac:dyDescent="0.2">
      <c r="B10" s="415"/>
      <c r="C10" s="416"/>
      <c r="D10" s="416"/>
      <c r="E10" s="416"/>
      <c r="F10" s="416"/>
      <c r="G10" s="416"/>
      <c r="H10" s="416"/>
      <c r="I10" s="416"/>
      <c r="J10" s="416"/>
      <c r="K10" s="416"/>
      <c r="L10" s="416"/>
      <c r="M10" s="416"/>
      <c r="N10" s="417"/>
    </row>
    <row r="11" spans="1:14" s="381" customFormat="1" ht="12.75" x14ac:dyDescent="0.2">
      <c r="B11" s="410" t="s">
        <v>607</v>
      </c>
      <c r="C11" s="385"/>
      <c r="D11" s="385"/>
      <c r="E11" s="385"/>
      <c r="F11" s="385"/>
      <c r="G11" s="385"/>
      <c r="H11" s="385"/>
      <c r="I11" s="385"/>
      <c r="J11" s="385"/>
      <c r="K11" s="385"/>
      <c r="L11" s="385"/>
      <c r="M11" s="385"/>
      <c r="N11" s="386"/>
    </row>
    <row r="12" spans="1:14" s="381" customFormat="1" ht="12.75" x14ac:dyDescent="0.2"/>
    <row r="13" spans="1:14" s="381" customFormat="1" ht="12.75" x14ac:dyDescent="0.2">
      <c r="B13" s="247" t="s">
        <v>143</v>
      </c>
    </row>
    <row r="14" spans="1:14" s="381" customFormat="1" ht="12.75" x14ac:dyDescent="0.2">
      <c r="B14" s="387" t="s">
        <v>608</v>
      </c>
    </row>
    <row r="15" spans="1:14" s="381" customFormat="1" ht="12.75" x14ac:dyDescent="0.2">
      <c r="B15" s="387" t="s">
        <v>609</v>
      </c>
    </row>
    <row r="16" spans="1:14" s="381" customFormat="1" ht="12.75" x14ac:dyDescent="0.2"/>
    <row r="17" spans="2:2" s="381" customFormat="1" ht="12.75" x14ac:dyDescent="0.2">
      <c r="B17" s="247" t="s">
        <v>145</v>
      </c>
    </row>
    <row r="18" spans="2:2" s="381" customFormat="1" ht="12.75" x14ac:dyDescent="0.2">
      <c r="B18" s="388" t="s">
        <v>610</v>
      </c>
    </row>
    <row r="19" spans="2:2" s="381" customFormat="1" ht="12.75" x14ac:dyDescent="0.2">
      <c r="B19" s="388" t="s">
        <v>611</v>
      </c>
    </row>
    <row r="20" spans="2:2" s="381" customFormat="1" ht="12.75" x14ac:dyDescent="0.2">
      <c r="B20" s="388"/>
    </row>
    <row r="21" spans="2:2" s="381" customFormat="1" ht="12.75" x14ac:dyDescent="0.2">
      <c r="B21" s="247" t="s">
        <v>612</v>
      </c>
    </row>
    <row r="22" spans="2:2" s="381" customFormat="1" ht="12.75" x14ac:dyDescent="0.2">
      <c r="B22" s="388" t="s">
        <v>121</v>
      </c>
    </row>
    <row r="23" spans="2:2" s="381" customFormat="1" ht="12.75" x14ac:dyDescent="0.2">
      <c r="B23" s="388" t="s">
        <v>122</v>
      </c>
    </row>
    <row r="24" spans="2:2" s="381" customFormat="1" ht="12.75" x14ac:dyDescent="0.2">
      <c r="B24" s="388" t="s">
        <v>129</v>
      </c>
    </row>
    <row r="25" spans="2:2" s="381" customFormat="1" ht="12.75" x14ac:dyDescent="0.2">
      <c r="B25" s="388" t="s">
        <v>123</v>
      </c>
    </row>
    <row r="26" spans="2:2" s="381" customFormat="1" ht="12.75" x14ac:dyDescent="0.2">
      <c r="B26" s="388" t="s">
        <v>124</v>
      </c>
    </row>
    <row r="27" spans="2:2" s="381" customFormat="1" ht="12.75" x14ac:dyDescent="0.2">
      <c r="B27" s="388" t="s">
        <v>125</v>
      </c>
    </row>
    <row r="28" spans="2:2" s="381" customFormat="1" ht="12.75" x14ac:dyDescent="0.2">
      <c r="B28" s="388" t="s">
        <v>126</v>
      </c>
    </row>
    <row r="29" spans="2:2" s="381" customFormat="1" ht="12.75" x14ac:dyDescent="0.2">
      <c r="B29" s="388" t="s">
        <v>127</v>
      </c>
    </row>
    <row r="30" spans="2:2" s="381" customFormat="1" ht="12.75" x14ac:dyDescent="0.2">
      <c r="B30" s="388" t="s">
        <v>128</v>
      </c>
    </row>
    <row r="31" spans="2:2" s="381" customFormat="1" ht="12.75" x14ac:dyDescent="0.2">
      <c r="B31" s="388" t="s">
        <v>130</v>
      </c>
    </row>
    <row r="32" spans="2:2" s="381" customFormat="1" ht="12.75" x14ac:dyDescent="0.2">
      <c r="B32" s="388" t="s">
        <v>131</v>
      </c>
    </row>
    <row r="33" spans="2:2" s="381" customFormat="1" ht="12.75" x14ac:dyDescent="0.2">
      <c r="B33" s="388" t="s">
        <v>132</v>
      </c>
    </row>
    <row r="34" spans="2:2" s="381" customFormat="1" ht="12.75" x14ac:dyDescent="0.2">
      <c r="B34" s="388" t="s">
        <v>133</v>
      </c>
    </row>
    <row r="35" spans="2:2" s="381" customFormat="1" ht="12.75" x14ac:dyDescent="0.2">
      <c r="B35" s="388" t="s">
        <v>134</v>
      </c>
    </row>
    <row r="36" spans="2:2" s="381" customFormat="1" ht="12.75" x14ac:dyDescent="0.2">
      <c r="B36" s="388" t="s">
        <v>135</v>
      </c>
    </row>
  </sheetData>
  <mergeCells count="1">
    <mergeCell ref="B8:N10"/>
  </mergeCells>
  <hyperlinks>
    <hyperlink ref="B15" location="'Concesiones Nacional'!A1" display="Concesiones en el Sistema de Pensiones Solidarias, por mes, desde julio 2008 a marzo 2018"/>
    <hyperlink ref="B19" location="'Concesiones Regiones'!A1" display="Concesiones Regiones"/>
    <hyperlink ref="B22" location="XV!A1" display="XV Arica y Parinacota"/>
    <hyperlink ref="B23" location="I!A1" display="I Tarapaca"/>
    <hyperlink ref="B24" location="II!A1" display="II Antofagasta"/>
    <hyperlink ref="B25" location="III!A1" display="III Atacama"/>
    <hyperlink ref="B26" location="IV!A1" display="IV Coquimbo"/>
    <hyperlink ref="B27" location="V!A1" display="V Valparaiso"/>
    <hyperlink ref="B28" location="VI!A1" display="VI Libertador General Bernardo O'Higgins"/>
    <hyperlink ref="B29" location="VII!A1" display="VII Maule"/>
    <hyperlink ref="B30" location="VIII!A1" display="VIII Bio Bio"/>
    <hyperlink ref="B31" location="IX!A1" display="IX Araucania"/>
    <hyperlink ref="B32" location="XIV!A1" display="XIV Los Rios"/>
    <hyperlink ref="B33" location="X!A1" display="X Los Lagos"/>
    <hyperlink ref="B34" location="XI!A1" display="XI Aysen"/>
    <hyperlink ref="B35" location="XII!A1" display="XII Magallanes"/>
    <hyperlink ref="B36" location="XIII!A1" display="XIII Metropolitana"/>
    <hyperlink ref="B18" location="'Solicitudes Regiones'!A1" display="Solicitudes Regiones"/>
    <hyperlink ref="N5" location="Índice!A1" display="Volver"/>
    <hyperlink ref="B14" location="'Solicitudes Nacional'!A1" display="Solicitudes recibidas en el Sistema de Pensiones Solidarias, según mes, desde julio 2008 a marzo 2018"/>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1"/>
  <sheetViews>
    <sheetView showGridLines="0" zoomScaleNormal="100" workbookViewId="0"/>
  </sheetViews>
  <sheetFormatPr baseColWidth="10" defaultColWidth="11.42578125" defaultRowHeight="12" x14ac:dyDescent="0.2"/>
  <cols>
    <col min="1" max="1" width="6" style="187" customWidth="1"/>
    <col min="2" max="16384" width="11.42578125" style="187"/>
  </cols>
  <sheetData>
    <row r="2" spans="1:7" x14ac:dyDescent="0.2">
      <c r="A2" s="216" t="s">
        <v>119</v>
      </c>
    </row>
    <row r="3" spans="1:7" x14ac:dyDescent="0.2">
      <c r="A3" s="216" t="s">
        <v>120</v>
      </c>
    </row>
    <row r="5" spans="1:7" ht="27.75" customHeight="1" x14ac:dyDescent="0.2">
      <c r="B5" s="475" t="s">
        <v>567</v>
      </c>
      <c r="C5" s="475"/>
      <c r="D5" s="475"/>
      <c r="E5" s="475"/>
      <c r="G5" s="391" t="s">
        <v>600</v>
      </c>
    </row>
    <row r="6" spans="1:7" ht="12.75" x14ac:dyDescent="0.2">
      <c r="B6" s="418" t="s">
        <v>632</v>
      </c>
      <c r="C6" s="418"/>
      <c r="D6" s="418"/>
      <c r="E6" s="418"/>
    </row>
    <row r="8" spans="1:7" ht="27.75" customHeight="1" x14ac:dyDescent="0.2">
      <c r="B8" s="480" t="s">
        <v>548</v>
      </c>
      <c r="C8" s="477" t="s">
        <v>568</v>
      </c>
      <c r="D8" s="471"/>
      <c r="E8" s="472"/>
    </row>
    <row r="9" spans="1:7" x14ac:dyDescent="0.2">
      <c r="B9" s="481"/>
      <c r="C9" s="403" t="s">
        <v>552</v>
      </c>
      <c r="D9" s="403" t="s">
        <v>553</v>
      </c>
      <c r="E9" s="404" t="s">
        <v>113</v>
      </c>
    </row>
    <row r="10" spans="1:7" x14ac:dyDescent="0.2">
      <c r="B10" s="482" t="s">
        <v>569</v>
      </c>
      <c r="C10" s="483"/>
      <c r="D10" s="484"/>
      <c r="E10" s="84">
        <f>105378+4602+2837+2889+4557+2387</f>
        <v>122650</v>
      </c>
    </row>
    <row r="11" spans="1:7" x14ac:dyDescent="0.2">
      <c r="B11" s="485">
        <v>2012</v>
      </c>
      <c r="C11" s="486"/>
      <c r="D11" s="487"/>
      <c r="E11" s="84">
        <v>32605</v>
      </c>
    </row>
    <row r="12" spans="1:7" x14ac:dyDescent="0.2">
      <c r="B12" s="293">
        <v>41275</v>
      </c>
      <c r="C12" s="293"/>
      <c r="D12" s="293"/>
      <c r="E12" s="299">
        <v>2532</v>
      </c>
    </row>
    <row r="13" spans="1:7" x14ac:dyDescent="0.2">
      <c r="B13" s="293">
        <v>41306</v>
      </c>
      <c r="C13" s="293"/>
      <c r="D13" s="293"/>
      <c r="E13" s="299">
        <v>2439</v>
      </c>
    </row>
    <row r="14" spans="1:7" x14ac:dyDescent="0.2">
      <c r="B14" s="293">
        <v>41334</v>
      </c>
      <c r="C14" s="293"/>
      <c r="D14" s="293"/>
      <c r="E14" s="299">
        <v>2431</v>
      </c>
    </row>
    <row r="15" spans="1:7" x14ac:dyDescent="0.2">
      <c r="B15" s="293">
        <v>41365</v>
      </c>
      <c r="C15" s="293"/>
      <c r="D15" s="293"/>
      <c r="E15" s="299">
        <v>1851</v>
      </c>
    </row>
    <row r="16" spans="1:7" x14ac:dyDescent="0.2">
      <c r="B16" s="293">
        <v>41395</v>
      </c>
      <c r="C16" s="293"/>
      <c r="D16" s="293"/>
      <c r="E16" s="299">
        <v>2369</v>
      </c>
    </row>
    <row r="17" spans="2:5" x14ac:dyDescent="0.2">
      <c r="B17" s="293">
        <v>41426</v>
      </c>
      <c r="C17" s="293"/>
      <c r="D17" s="293"/>
      <c r="E17" s="299">
        <v>2281</v>
      </c>
    </row>
    <row r="18" spans="2:5" x14ac:dyDescent="0.2">
      <c r="B18" s="293">
        <v>41456</v>
      </c>
      <c r="C18" s="293"/>
      <c r="D18" s="293"/>
      <c r="E18" s="299">
        <v>2297</v>
      </c>
    </row>
    <row r="19" spans="2:5" x14ac:dyDescent="0.2">
      <c r="B19" s="293">
        <v>41487</v>
      </c>
      <c r="C19" s="293"/>
      <c r="D19" s="293"/>
      <c r="E19" s="299">
        <v>1478</v>
      </c>
    </row>
    <row r="20" spans="2:5" x14ac:dyDescent="0.2">
      <c r="B20" s="293">
        <v>41518</v>
      </c>
      <c r="C20" s="293"/>
      <c r="D20" s="293"/>
      <c r="E20" s="299">
        <v>1310</v>
      </c>
    </row>
    <row r="21" spans="2:5" x14ac:dyDescent="0.2">
      <c r="B21" s="293">
        <v>41548</v>
      </c>
      <c r="C21" s="293"/>
      <c r="D21" s="293"/>
      <c r="E21" s="299">
        <v>1141</v>
      </c>
    </row>
    <row r="22" spans="2:5" x14ac:dyDescent="0.2">
      <c r="B22" s="293">
        <v>41579</v>
      </c>
      <c r="C22" s="293"/>
      <c r="D22" s="293"/>
      <c r="E22" s="299">
        <v>925</v>
      </c>
    </row>
    <row r="23" spans="2:5" x14ac:dyDescent="0.2">
      <c r="B23" s="293">
        <v>41609</v>
      </c>
      <c r="C23" s="293"/>
      <c r="D23" s="293"/>
      <c r="E23" s="299">
        <v>2271</v>
      </c>
    </row>
    <row r="24" spans="2:5" x14ac:dyDescent="0.2">
      <c r="B24" s="485">
        <v>2013</v>
      </c>
      <c r="C24" s="486"/>
      <c r="D24" s="487"/>
      <c r="E24" s="84">
        <f>SUM(E12:E23)</f>
        <v>23325</v>
      </c>
    </row>
    <row r="25" spans="2:5" x14ac:dyDescent="0.2">
      <c r="B25" s="293">
        <v>41640</v>
      </c>
      <c r="C25" s="293"/>
      <c r="D25" s="293"/>
      <c r="E25" s="299">
        <v>2624</v>
      </c>
    </row>
    <row r="26" spans="2:5" x14ac:dyDescent="0.2">
      <c r="B26" s="293">
        <v>41671</v>
      </c>
      <c r="C26" s="293"/>
      <c r="D26" s="293"/>
      <c r="E26" s="299">
        <v>1598</v>
      </c>
    </row>
    <row r="27" spans="2:5" x14ac:dyDescent="0.2">
      <c r="B27" s="293">
        <v>41699</v>
      </c>
      <c r="C27" s="293"/>
      <c r="D27" s="293"/>
      <c r="E27" s="299">
        <v>1914</v>
      </c>
    </row>
    <row r="28" spans="2:5" x14ac:dyDescent="0.2">
      <c r="B28" s="293">
        <v>41730</v>
      </c>
      <c r="C28" s="293"/>
      <c r="D28" s="293"/>
      <c r="E28" s="299">
        <v>1065</v>
      </c>
    </row>
    <row r="29" spans="2:5" x14ac:dyDescent="0.2">
      <c r="B29" s="293">
        <v>41760</v>
      </c>
      <c r="C29" s="293"/>
      <c r="D29" s="293"/>
      <c r="E29" s="299">
        <v>1919</v>
      </c>
    </row>
    <row r="30" spans="2:5" x14ac:dyDescent="0.2">
      <c r="B30" s="293">
        <v>41791</v>
      </c>
      <c r="C30" s="293"/>
      <c r="D30" s="293"/>
      <c r="E30" s="299">
        <v>1580</v>
      </c>
    </row>
    <row r="31" spans="2:5" x14ac:dyDescent="0.2">
      <c r="B31" s="293">
        <v>41821</v>
      </c>
      <c r="C31" s="293"/>
      <c r="D31" s="293"/>
      <c r="E31" s="299">
        <v>1542</v>
      </c>
    </row>
    <row r="32" spans="2:5" x14ac:dyDescent="0.2">
      <c r="B32" s="293">
        <v>41852</v>
      </c>
      <c r="C32" s="293"/>
      <c r="D32" s="293"/>
      <c r="E32" s="299">
        <v>1606</v>
      </c>
    </row>
    <row r="33" spans="2:5" x14ac:dyDescent="0.2">
      <c r="B33" s="293">
        <v>41883</v>
      </c>
      <c r="C33" s="293"/>
      <c r="D33" s="293"/>
      <c r="E33" s="299">
        <v>2676</v>
      </c>
    </row>
    <row r="34" spans="2:5" x14ac:dyDescent="0.2">
      <c r="B34" s="317">
        <v>41913</v>
      </c>
      <c r="C34" s="317"/>
      <c r="D34" s="317"/>
      <c r="E34" s="299">
        <v>2626</v>
      </c>
    </row>
    <row r="35" spans="2:5" x14ac:dyDescent="0.2">
      <c r="B35" s="315">
        <v>41944</v>
      </c>
      <c r="C35" s="315"/>
      <c r="D35" s="315"/>
      <c r="E35" s="299">
        <v>2422</v>
      </c>
    </row>
    <row r="36" spans="2:5" x14ac:dyDescent="0.2">
      <c r="B36" s="315">
        <v>41974</v>
      </c>
      <c r="C36" s="315"/>
      <c r="D36" s="315"/>
      <c r="E36" s="299">
        <v>1349</v>
      </c>
    </row>
    <row r="37" spans="2:5" x14ac:dyDescent="0.2">
      <c r="B37" s="485">
        <v>2014</v>
      </c>
      <c r="C37" s="486"/>
      <c r="D37" s="487"/>
      <c r="E37" s="84">
        <f>SUM(E25:E36)</f>
        <v>22921</v>
      </c>
    </row>
    <row r="38" spans="2:5" x14ac:dyDescent="0.2">
      <c r="B38" s="317">
        <v>42005</v>
      </c>
      <c r="C38" s="317"/>
      <c r="D38" s="317"/>
      <c r="E38" s="299">
        <v>2382</v>
      </c>
    </row>
    <row r="39" spans="2:5" x14ac:dyDescent="0.2">
      <c r="B39" s="293">
        <v>42036</v>
      </c>
      <c r="C39" s="293"/>
      <c r="D39" s="293"/>
      <c r="E39" s="299">
        <v>3962</v>
      </c>
    </row>
    <row r="40" spans="2:5" x14ac:dyDescent="0.2">
      <c r="B40" s="293">
        <v>42064</v>
      </c>
      <c r="C40" s="293"/>
      <c r="D40" s="293"/>
      <c r="E40" s="299">
        <v>2652</v>
      </c>
    </row>
    <row r="41" spans="2:5" x14ac:dyDescent="0.2">
      <c r="B41" s="293">
        <v>42095</v>
      </c>
      <c r="C41" s="293"/>
      <c r="D41" s="293"/>
      <c r="E41" s="299">
        <v>3302</v>
      </c>
    </row>
    <row r="42" spans="2:5" x14ac:dyDescent="0.2">
      <c r="B42" s="293">
        <v>42125</v>
      </c>
      <c r="C42" s="293"/>
      <c r="D42" s="293"/>
      <c r="E42" s="299">
        <v>1564</v>
      </c>
    </row>
    <row r="43" spans="2:5" x14ac:dyDescent="0.2">
      <c r="B43" s="293">
        <v>42156</v>
      </c>
      <c r="C43" s="293"/>
      <c r="D43" s="293"/>
      <c r="E43" s="299">
        <v>2459</v>
      </c>
    </row>
    <row r="44" spans="2:5" x14ac:dyDescent="0.2">
      <c r="B44" s="293">
        <v>42186</v>
      </c>
      <c r="C44" s="293"/>
      <c r="D44" s="293"/>
      <c r="E44" s="299">
        <v>1307</v>
      </c>
    </row>
    <row r="45" spans="2:5" x14ac:dyDescent="0.2">
      <c r="B45" s="293">
        <v>42217</v>
      </c>
      <c r="C45" s="293"/>
      <c r="D45" s="293"/>
      <c r="E45" s="299">
        <v>2005</v>
      </c>
    </row>
    <row r="46" spans="2:5" x14ac:dyDescent="0.2">
      <c r="B46" s="293">
        <v>42248</v>
      </c>
      <c r="C46" s="293"/>
      <c r="D46" s="293"/>
      <c r="E46" s="299">
        <v>1605</v>
      </c>
    </row>
    <row r="47" spans="2:5" x14ac:dyDescent="0.2">
      <c r="B47" s="293">
        <v>42278</v>
      </c>
      <c r="C47" s="293"/>
      <c r="D47" s="293"/>
      <c r="E47" s="299">
        <v>5170</v>
      </c>
    </row>
    <row r="48" spans="2:5" x14ac:dyDescent="0.2">
      <c r="B48" s="293">
        <v>42309</v>
      </c>
      <c r="C48" s="293"/>
      <c r="D48" s="293"/>
      <c r="E48" s="299">
        <v>2737</v>
      </c>
    </row>
    <row r="49" spans="2:5" x14ac:dyDescent="0.2">
      <c r="B49" s="293">
        <v>42339</v>
      </c>
      <c r="C49" s="293"/>
      <c r="D49" s="293"/>
      <c r="E49" s="299">
        <v>1802</v>
      </c>
    </row>
    <row r="50" spans="2:5" x14ac:dyDescent="0.2">
      <c r="B50" s="485">
        <v>2015</v>
      </c>
      <c r="C50" s="486"/>
      <c r="D50" s="487"/>
      <c r="E50" s="318">
        <f>SUM(E38:E49)</f>
        <v>30947</v>
      </c>
    </row>
    <row r="51" spans="2:5" x14ac:dyDescent="0.2">
      <c r="B51" s="293">
        <v>42370</v>
      </c>
      <c r="C51" s="293"/>
      <c r="D51" s="293"/>
      <c r="E51" s="299">
        <v>3979</v>
      </c>
    </row>
    <row r="52" spans="2:5" x14ac:dyDescent="0.2">
      <c r="B52" s="293">
        <v>42401</v>
      </c>
      <c r="C52" s="293"/>
      <c r="D52" s="293"/>
      <c r="E52" s="299">
        <v>4366</v>
      </c>
    </row>
    <row r="53" spans="2:5" x14ac:dyDescent="0.2">
      <c r="B53" s="293">
        <v>42430</v>
      </c>
      <c r="C53" s="293"/>
      <c r="D53" s="293"/>
      <c r="E53" s="299">
        <v>2056</v>
      </c>
    </row>
    <row r="54" spans="2:5" x14ac:dyDescent="0.2">
      <c r="B54" s="293">
        <v>42461</v>
      </c>
      <c r="C54" s="293"/>
      <c r="D54" s="293"/>
      <c r="E54" s="299">
        <v>2454</v>
      </c>
    </row>
    <row r="55" spans="2:5" x14ac:dyDescent="0.2">
      <c r="B55" s="293">
        <v>42491</v>
      </c>
      <c r="C55" s="299">
        <v>1021</v>
      </c>
      <c r="D55" s="299">
        <v>834</v>
      </c>
      <c r="E55" s="299">
        <f t="shared" ref="E55:E62" si="0">C55+D55</f>
        <v>1855</v>
      </c>
    </row>
    <row r="56" spans="2:5" x14ac:dyDescent="0.2">
      <c r="B56" s="293">
        <v>42522</v>
      </c>
      <c r="C56" s="299">
        <v>983</v>
      </c>
      <c r="D56" s="299">
        <v>924</v>
      </c>
      <c r="E56" s="299">
        <f t="shared" si="0"/>
        <v>1907</v>
      </c>
    </row>
    <row r="57" spans="2:5" x14ac:dyDescent="0.2">
      <c r="B57" s="293">
        <v>42552</v>
      </c>
      <c r="C57" s="299">
        <v>1011</v>
      </c>
      <c r="D57" s="299">
        <v>872</v>
      </c>
      <c r="E57" s="299">
        <f t="shared" si="0"/>
        <v>1883</v>
      </c>
    </row>
    <row r="58" spans="2:5" x14ac:dyDescent="0.2">
      <c r="B58" s="293">
        <v>42583</v>
      </c>
      <c r="C58" s="299">
        <v>2375</v>
      </c>
      <c r="D58" s="299">
        <v>1728</v>
      </c>
      <c r="E58" s="299">
        <f t="shared" si="0"/>
        <v>4103</v>
      </c>
    </row>
    <row r="59" spans="2:5" x14ac:dyDescent="0.2">
      <c r="B59" s="293">
        <v>42614</v>
      </c>
      <c r="C59" s="299">
        <v>993</v>
      </c>
      <c r="D59" s="299">
        <v>820</v>
      </c>
      <c r="E59" s="299">
        <f t="shared" si="0"/>
        <v>1813</v>
      </c>
    </row>
    <row r="60" spans="2:5" x14ac:dyDescent="0.2">
      <c r="B60" s="293">
        <v>42644</v>
      </c>
      <c r="C60" s="299">
        <v>783</v>
      </c>
      <c r="D60" s="299">
        <v>848</v>
      </c>
      <c r="E60" s="299">
        <f t="shared" si="0"/>
        <v>1631</v>
      </c>
    </row>
    <row r="61" spans="2:5" x14ac:dyDescent="0.2">
      <c r="B61" s="293">
        <v>42675</v>
      </c>
      <c r="C61" s="299">
        <v>497</v>
      </c>
      <c r="D61" s="299">
        <v>326</v>
      </c>
      <c r="E61" s="299">
        <f t="shared" si="0"/>
        <v>823</v>
      </c>
    </row>
    <row r="62" spans="2:5" x14ac:dyDescent="0.2">
      <c r="B62" s="293">
        <v>42705</v>
      </c>
      <c r="C62" s="299">
        <v>1219</v>
      </c>
      <c r="D62" s="299">
        <v>923</v>
      </c>
      <c r="E62" s="299">
        <f t="shared" si="0"/>
        <v>2142</v>
      </c>
    </row>
    <row r="63" spans="2:5" x14ac:dyDescent="0.2">
      <c r="B63" s="485">
        <v>2016</v>
      </c>
      <c r="C63" s="486"/>
      <c r="D63" s="487"/>
      <c r="E63" s="84">
        <f>SUM(E51:E62)</f>
        <v>29012</v>
      </c>
    </row>
    <row r="64" spans="2:5" x14ac:dyDescent="0.2">
      <c r="B64" s="293">
        <v>42736</v>
      </c>
      <c r="C64" s="299">
        <v>1817</v>
      </c>
      <c r="D64" s="299">
        <v>1272</v>
      </c>
      <c r="E64" s="299">
        <f t="shared" ref="E64:E75" si="1">C64+D64</f>
        <v>3089</v>
      </c>
    </row>
    <row r="65" spans="2:5" x14ac:dyDescent="0.2">
      <c r="B65" s="293">
        <v>42767</v>
      </c>
      <c r="C65" s="299">
        <v>1645</v>
      </c>
      <c r="D65" s="299">
        <v>1289</v>
      </c>
      <c r="E65" s="299">
        <f t="shared" si="1"/>
        <v>2934</v>
      </c>
    </row>
    <row r="66" spans="2:5" x14ac:dyDescent="0.2">
      <c r="B66" s="293">
        <v>42795</v>
      </c>
      <c r="C66" s="299">
        <v>1362</v>
      </c>
      <c r="D66" s="299">
        <v>1006</v>
      </c>
      <c r="E66" s="299">
        <f t="shared" si="1"/>
        <v>2368</v>
      </c>
    </row>
    <row r="67" spans="2:5" x14ac:dyDescent="0.2">
      <c r="B67" s="293">
        <v>42826</v>
      </c>
      <c r="C67" s="299">
        <v>718</v>
      </c>
      <c r="D67" s="299">
        <v>604</v>
      </c>
      <c r="E67" s="299">
        <f t="shared" si="1"/>
        <v>1322</v>
      </c>
    </row>
    <row r="68" spans="2:5" x14ac:dyDescent="0.2">
      <c r="B68" s="293">
        <v>42856</v>
      </c>
      <c r="C68" s="299">
        <v>762</v>
      </c>
      <c r="D68" s="299">
        <v>531</v>
      </c>
      <c r="E68" s="299">
        <f t="shared" si="1"/>
        <v>1293</v>
      </c>
    </row>
    <row r="69" spans="2:5" x14ac:dyDescent="0.2">
      <c r="B69" s="293">
        <v>42887</v>
      </c>
      <c r="C69" s="299">
        <v>919</v>
      </c>
      <c r="D69" s="299">
        <v>611</v>
      </c>
      <c r="E69" s="299">
        <f t="shared" si="1"/>
        <v>1530</v>
      </c>
    </row>
    <row r="70" spans="2:5" x14ac:dyDescent="0.2">
      <c r="B70" s="293">
        <v>42917</v>
      </c>
      <c r="C70" s="299">
        <v>956</v>
      </c>
      <c r="D70" s="299">
        <v>639</v>
      </c>
      <c r="E70" s="299">
        <f t="shared" si="1"/>
        <v>1595</v>
      </c>
    </row>
    <row r="71" spans="2:5" x14ac:dyDescent="0.2">
      <c r="B71" s="293">
        <v>42948</v>
      </c>
      <c r="C71" s="299">
        <v>751</v>
      </c>
      <c r="D71" s="299">
        <v>503</v>
      </c>
      <c r="E71" s="299">
        <f t="shared" si="1"/>
        <v>1254</v>
      </c>
    </row>
    <row r="72" spans="2:5" x14ac:dyDescent="0.2">
      <c r="B72" s="293">
        <v>42979</v>
      </c>
      <c r="C72" s="299">
        <v>863</v>
      </c>
      <c r="D72" s="299">
        <v>564</v>
      </c>
      <c r="E72" s="299">
        <f t="shared" si="1"/>
        <v>1427</v>
      </c>
    </row>
    <row r="73" spans="2:5" x14ac:dyDescent="0.2">
      <c r="B73" s="293">
        <v>43009</v>
      </c>
      <c r="C73" s="299">
        <v>352</v>
      </c>
      <c r="D73" s="299">
        <v>264</v>
      </c>
      <c r="E73" s="299">
        <f t="shared" si="1"/>
        <v>616</v>
      </c>
    </row>
    <row r="74" spans="2:5" x14ac:dyDescent="0.2">
      <c r="B74" s="293">
        <v>43040</v>
      </c>
      <c r="C74" s="299">
        <v>561</v>
      </c>
      <c r="D74" s="299">
        <v>386</v>
      </c>
      <c r="E74" s="299">
        <f t="shared" si="1"/>
        <v>947</v>
      </c>
    </row>
    <row r="75" spans="2:5" x14ac:dyDescent="0.2">
      <c r="B75" s="293">
        <v>43070</v>
      </c>
      <c r="C75" s="299">
        <v>660</v>
      </c>
      <c r="D75" s="299">
        <v>615</v>
      </c>
      <c r="E75" s="299">
        <f t="shared" si="1"/>
        <v>1275</v>
      </c>
    </row>
    <row r="76" spans="2:5" x14ac:dyDescent="0.2">
      <c r="B76" s="319">
        <v>2017</v>
      </c>
      <c r="C76" s="320">
        <f>SUM(C64:C75)</f>
        <v>11366</v>
      </c>
      <c r="D76" s="320">
        <f t="shared" ref="D76:E76" si="2">SUM(D64:D75)</f>
        <v>8284</v>
      </c>
      <c r="E76" s="320">
        <f t="shared" si="2"/>
        <v>19650</v>
      </c>
    </row>
    <row r="77" spans="2:5" x14ac:dyDescent="0.2">
      <c r="B77" s="293">
        <v>43101</v>
      </c>
      <c r="C77" s="299">
        <v>777</v>
      </c>
      <c r="D77" s="299">
        <v>678</v>
      </c>
      <c r="E77" s="299">
        <f>C77+D77</f>
        <v>1455</v>
      </c>
    </row>
    <row r="78" spans="2:5" x14ac:dyDescent="0.2">
      <c r="B78" s="319" t="s">
        <v>621</v>
      </c>
      <c r="C78" s="320">
        <f>SUM(C77:C77)</f>
        <v>777</v>
      </c>
      <c r="D78" s="320">
        <f>SUM(D77:D77)</f>
        <v>678</v>
      </c>
      <c r="E78" s="320">
        <f>SUM(E77:E77)</f>
        <v>1455</v>
      </c>
    </row>
    <row r="79" spans="2:5" x14ac:dyDescent="0.2">
      <c r="B79" s="488" t="s">
        <v>41</v>
      </c>
      <c r="C79" s="488"/>
      <c r="D79" s="488"/>
      <c r="E79" s="321">
        <f>E10+E11+E24+E37+E50+E63+E76+E78</f>
        <v>282565</v>
      </c>
    </row>
    <row r="80" spans="2:5" x14ac:dyDescent="0.2">
      <c r="B80" s="187" t="s">
        <v>491</v>
      </c>
    </row>
    <row r="81" spans="2:5" ht="52.5" customHeight="1" x14ac:dyDescent="0.2">
      <c r="B81" s="427" t="s">
        <v>570</v>
      </c>
      <c r="C81" s="427"/>
      <c r="D81" s="427"/>
      <c r="E81" s="427"/>
    </row>
  </sheetData>
  <mergeCells count="12">
    <mergeCell ref="B81:E81"/>
    <mergeCell ref="B5:E5"/>
    <mergeCell ref="B6:E6"/>
    <mergeCell ref="B8:B9"/>
    <mergeCell ref="C8:E8"/>
    <mergeCell ref="B10:D10"/>
    <mergeCell ref="B11:D11"/>
    <mergeCell ref="B24:D24"/>
    <mergeCell ref="B37:D37"/>
    <mergeCell ref="B50:D50"/>
    <mergeCell ref="B63:D63"/>
    <mergeCell ref="B79:D79"/>
  </mergeCells>
  <hyperlinks>
    <hyperlink ref="G5" location="'Índice STJ'!A1" display="'Índice STJ'!A1"/>
  </hyperlinks>
  <pageMargins left="0.7" right="0.7" top="0.75" bottom="0.75" header="0.3" footer="0.3"/>
  <ignoredErrors>
    <ignoredError sqref="E24" formulaRange="1"/>
    <ignoredError sqref="E63 E76"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zoomScaleNormal="100" workbookViewId="0"/>
  </sheetViews>
  <sheetFormatPr baseColWidth="10" defaultColWidth="11.42578125" defaultRowHeight="12" x14ac:dyDescent="0.2"/>
  <cols>
    <col min="1" max="1" width="6" style="187" customWidth="1"/>
    <col min="2" max="16384" width="11.42578125" style="187"/>
  </cols>
  <sheetData>
    <row r="2" spans="1:14" x14ac:dyDescent="0.2">
      <c r="A2" s="216" t="s">
        <v>119</v>
      </c>
    </row>
    <row r="3" spans="1:14" x14ac:dyDescent="0.2">
      <c r="A3" s="216" t="s">
        <v>120</v>
      </c>
    </row>
    <row r="5" spans="1:14" ht="12.75" x14ac:dyDescent="0.2">
      <c r="B5" s="418" t="s">
        <v>571</v>
      </c>
      <c r="C5" s="418"/>
      <c r="D5" s="418"/>
      <c r="E5" s="418"/>
      <c r="F5" s="418"/>
      <c r="G5" s="418"/>
      <c r="H5" s="418"/>
      <c r="I5" s="418"/>
      <c r="J5" s="418"/>
      <c r="K5" s="418"/>
      <c r="L5" s="418"/>
      <c r="N5" s="391" t="s">
        <v>600</v>
      </c>
    </row>
    <row r="6" spans="1:14" ht="12.75" x14ac:dyDescent="0.2">
      <c r="B6" s="418" t="s">
        <v>632</v>
      </c>
      <c r="C6" s="418"/>
      <c r="D6" s="418"/>
      <c r="E6" s="418"/>
      <c r="F6" s="418"/>
      <c r="G6" s="418"/>
      <c r="H6" s="418"/>
      <c r="I6" s="418"/>
      <c r="J6" s="418"/>
      <c r="K6" s="418"/>
      <c r="L6" s="418"/>
    </row>
    <row r="8" spans="1:14" ht="29.25" customHeight="1" x14ac:dyDescent="0.2">
      <c r="B8" s="489" t="s">
        <v>1</v>
      </c>
      <c r="C8" s="477" t="s">
        <v>572</v>
      </c>
      <c r="D8" s="471"/>
      <c r="E8" s="471"/>
      <c r="F8" s="471"/>
      <c r="G8" s="471"/>
      <c r="H8" s="471"/>
      <c r="I8" s="471"/>
      <c r="J8" s="471"/>
      <c r="K8" s="471"/>
      <c r="L8" s="472"/>
    </row>
    <row r="9" spans="1:14" x14ac:dyDescent="0.2">
      <c r="B9" s="490"/>
      <c r="C9" s="468" t="s">
        <v>558</v>
      </c>
      <c r="D9" s="468"/>
      <c r="E9" s="468"/>
      <c r="F9" s="461" t="s">
        <v>559</v>
      </c>
      <c r="G9" s="461"/>
      <c r="H9" s="461"/>
      <c r="I9" s="461" t="s">
        <v>560</v>
      </c>
      <c r="J9" s="461"/>
      <c r="K9" s="461"/>
      <c r="L9" s="468" t="s">
        <v>41</v>
      </c>
    </row>
    <row r="10" spans="1:14" x14ac:dyDescent="0.2">
      <c r="B10" s="491"/>
      <c r="C10" s="405" t="s">
        <v>552</v>
      </c>
      <c r="D10" s="405" t="s">
        <v>553</v>
      </c>
      <c r="E10" s="402" t="s">
        <v>508</v>
      </c>
      <c r="F10" s="405" t="s">
        <v>552</v>
      </c>
      <c r="G10" s="405" t="s">
        <v>553</v>
      </c>
      <c r="H10" s="402" t="s">
        <v>508</v>
      </c>
      <c r="I10" s="405" t="s">
        <v>552</v>
      </c>
      <c r="J10" s="405" t="s">
        <v>553</v>
      </c>
      <c r="K10" s="402" t="s">
        <v>508</v>
      </c>
      <c r="L10" s="468"/>
    </row>
    <row r="11" spans="1:14" x14ac:dyDescent="0.2">
      <c r="B11" s="308" t="s">
        <v>569</v>
      </c>
      <c r="C11" s="308"/>
      <c r="D11" s="308"/>
      <c r="E11" s="322">
        <f>104069+4050+2362+2539+4084+2107</f>
        <v>119211</v>
      </c>
      <c r="F11" s="323"/>
      <c r="G11" s="324"/>
      <c r="H11" s="322">
        <f>1303+54+38+22+19+21</f>
        <v>1457</v>
      </c>
      <c r="I11" s="325"/>
      <c r="J11" s="324"/>
      <c r="K11" s="326">
        <f>6+498+437+328+454+259</f>
        <v>1982</v>
      </c>
      <c r="L11" s="327">
        <f t="shared" ref="L11:L24" si="0">E11+H11+K11</f>
        <v>122650</v>
      </c>
    </row>
    <row r="12" spans="1:14" x14ac:dyDescent="0.2">
      <c r="B12" s="328">
        <v>2012</v>
      </c>
      <c r="C12" s="308"/>
      <c r="D12" s="308"/>
      <c r="E12" s="322">
        <v>24495</v>
      </c>
      <c r="F12" s="323"/>
      <c r="G12" s="324"/>
      <c r="H12" s="322">
        <v>248</v>
      </c>
      <c r="I12" s="325"/>
      <c r="J12" s="324"/>
      <c r="K12" s="326">
        <v>7862</v>
      </c>
      <c r="L12" s="327">
        <f t="shared" si="0"/>
        <v>32605</v>
      </c>
    </row>
    <row r="13" spans="1:14" x14ac:dyDescent="0.2">
      <c r="B13" s="293">
        <v>41275</v>
      </c>
      <c r="C13" s="293"/>
      <c r="D13" s="293"/>
      <c r="E13" s="297">
        <v>1593</v>
      </c>
      <c r="F13" s="329"/>
      <c r="G13" s="299"/>
      <c r="H13" s="297">
        <v>15</v>
      </c>
      <c r="I13" s="330"/>
      <c r="J13" s="299"/>
      <c r="K13" s="331">
        <v>924</v>
      </c>
      <c r="L13" s="298">
        <f t="shared" si="0"/>
        <v>2532</v>
      </c>
    </row>
    <row r="14" spans="1:14" x14ac:dyDescent="0.2">
      <c r="B14" s="293">
        <v>41306</v>
      </c>
      <c r="C14" s="293"/>
      <c r="D14" s="293"/>
      <c r="E14" s="297">
        <v>1468</v>
      </c>
      <c r="F14" s="329"/>
      <c r="G14" s="299"/>
      <c r="H14" s="297">
        <v>22</v>
      </c>
      <c r="I14" s="330"/>
      <c r="J14" s="299"/>
      <c r="K14" s="331">
        <v>949</v>
      </c>
      <c r="L14" s="298">
        <f t="shared" si="0"/>
        <v>2439</v>
      </c>
    </row>
    <row r="15" spans="1:14" x14ac:dyDescent="0.2">
      <c r="B15" s="293">
        <v>41334</v>
      </c>
      <c r="C15" s="293"/>
      <c r="D15" s="293"/>
      <c r="E15" s="297">
        <v>1784</v>
      </c>
      <c r="F15" s="329"/>
      <c r="G15" s="299"/>
      <c r="H15" s="297">
        <v>16</v>
      </c>
      <c r="I15" s="330"/>
      <c r="J15" s="299"/>
      <c r="K15" s="331">
        <v>631</v>
      </c>
      <c r="L15" s="298">
        <f t="shared" si="0"/>
        <v>2431</v>
      </c>
    </row>
    <row r="16" spans="1:14" x14ac:dyDescent="0.2">
      <c r="B16" s="293">
        <v>41365</v>
      </c>
      <c r="C16" s="293"/>
      <c r="D16" s="293"/>
      <c r="E16" s="332">
        <v>1305</v>
      </c>
      <c r="F16" s="333"/>
      <c r="G16" s="25"/>
      <c r="H16" s="334">
        <v>44</v>
      </c>
      <c r="I16" s="335"/>
      <c r="J16" s="336"/>
      <c r="K16" s="337">
        <v>502</v>
      </c>
      <c r="L16" s="298">
        <f t="shared" si="0"/>
        <v>1851</v>
      </c>
    </row>
    <row r="17" spans="2:12" x14ac:dyDescent="0.2">
      <c r="B17" s="293">
        <v>41395</v>
      </c>
      <c r="C17" s="293"/>
      <c r="D17" s="293"/>
      <c r="E17" s="332">
        <v>1777</v>
      </c>
      <c r="F17" s="333"/>
      <c r="G17" s="25"/>
      <c r="H17" s="334">
        <v>10</v>
      </c>
      <c r="I17" s="335"/>
      <c r="J17" s="336"/>
      <c r="K17" s="337">
        <v>582</v>
      </c>
      <c r="L17" s="298">
        <f t="shared" si="0"/>
        <v>2369</v>
      </c>
    </row>
    <row r="18" spans="2:12" x14ac:dyDescent="0.2">
      <c r="B18" s="293">
        <v>41426</v>
      </c>
      <c r="C18" s="293"/>
      <c r="D18" s="293"/>
      <c r="E18" s="332">
        <v>1540</v>
      </c>
      <c r="F18" s="333"/>
      <c r="G18" s="25"/>
      <c r="H18" s="334">
        <v>16</v>
      </c>
      <c r="I18" s="335"/>
      <c r="J18" s="336"/>
      <c r="K18" s="337">
        <v>725</v>
      </c>
      <c r="L18" s="298">
        <f t="shared" si="0"/>
        <v>2281</v>
      </c>
    </row>
    <row r="19" spans="2:12" x14ac:dyDescent="0.2">
      <c r="B19" s="293">
        <v>41456</v>
      </c>
      <c r="C19" s="293"/>
      <c r="D19" s="293"/>
      <c r="E19" s="332">
        <v>1026</v>
      </c>
      <c r="F19" s="333"/>
      <c r="G19" s="25"/>
      <c r="H19" s="334">
        <v>10</v>
      </c>
      <c r="I19" s="335"/>
      <c r="J19" s="336"/>
      <c r="K19" s="337">
        <v>1261</v>
      </c>
      <c r="L19" s="298">
        <f t="shared" si="0"/>
        <v>2297</v>
      </c>
    </row>
    <row r="20" spans="2:12" x14ac:dyDescent="0.2">
      <c r="B20" s="293">
        <v>41487</v>
      </c>
      <c r="C20" s="293"/>
      <c r="D20" s="293"/>
      <c r="E20" s="332">
        <v>610</v>
      </c>
      <c r="F20" s="333"/>
      <c r="G20" s="25"/>
      <c r="H20" s="334">
        <v>14</v>
      </c>
      <c r="I20" s="335"/>
      <c r="J20" s="336"/>
      <c r="K20" s="337">
        <v>854</v>
      </c>
      <c r="L20" s="298">
        <f t="shared" si="0"/>
        <v>1478</v>
      </c>
    </row>
    <row r="21" spans="2:12" x14ac:dyDescent="0.2">
      <c r="B21" s="293">
        <v>41518</v>
      </c>
      <c r="C21" s="293"/>
      <c r="D21" s="293"/>
      <c r="E21" s="332">
        <v>816</v>
      </c>
      <c r="F21" s="333"/>
      <c r="G21" s="25"/>
      <c r="H21" s="334">
        <v>1</v>
      </c>
      <c r="I21" s="335"/>
      <c r="J21" s="336"/>
      <c r="K21" s="337">
        <v>493</v>
      </c>
      <c r="L21" s="298">
        <f t="shared" si="0"/>
        <v>1310</v>
      </c>
    </row>
    <row r="22" spans="2:12" x14ac:dyDescent="0.2">
      <c r="B22" s="293">
        <v>41548</v>
      </c>
      <c r="C22" s="293"/>
      <c r="D22" s="293"/>
      <c r="E22" s="332">
        <v>485</v>
      </c>
      <c r="F22" s="333"/>
      <c r="G22" s="25"/>
      <c r="H22" s="334">
        <v>2</v>
      </c>
      <c r="I22" s="335"/>
      <c r="J22" s="336"/>
      <c r="K22" s="337">
        <v>654</v>
      </c>
      <c r="L22" s="298">
        <f t="shared" si="0"/>
        <v>1141</v>
      </c>
    </row>
    <row r="23" spans="2:12" x14ac:dyDescent="0.2">
      <c r="B23" s="293">
        <v>41579</v>
      </c>
      <c r="C23" s="293"/>
      <c r="D23" s="293"/>
      <c r="E23" s="332">
        <v>480</v>
      </c>
      <c r="F23" s="333"/>
      <c r="G23" s="25"/>
      <c r="H23" s="334">
        <v>2</v>
      </c>
      <c r="I23" s="335"/>
      <c r="J23" s="336"/>
      <c r="K23" s="337">
        <v>443</v>
      </c>
      <c r="L23" s="298">
        <f t="shared" si="0"/>
        <v>925</v>
      </c>
    </row>
    <row r="24" spans="2:12" x14ac:dyDescent="0.2">
      <c r="B24" s="293">
        <v>41609</v>
      </c>
      <c r="C24" s="293"/>
      <c r="D24" s="293"/>
      <c r="E24" s="332">
        <v>1157</v>
      </c>
      <c r="F24" s="333"/>
      <c r="G24" s="25"/>
      <c r="H24" s="334">
        <v>6</v>
      </c>
      <c r="I24" s="335"/>
      <c r="J24" s="336"/>
      <c r="K24" s="337">
        <v>1108</v>
      </c>
      <c r="L24" s="298">
        <f t="shared" si="0"/>
        <v>2271</v>
      </c>
    </row>
    <row r="25" spans="2:12" x14ac:dyDescent="0.2">
      <c r="B25" s="328">
        <v>2013</v>
      </c>
      <c r="C25" s="308"/>
      <c r="D25" s="308"/>
      <c r="E25" s="338">
        <f>SUM(E13:E24)</f>
        <v>14041</v>
      </c>
      <c r="F25" s="339"/>
      <c r="G25" s="340"/>
      <c r="H25" s="338">
        <f t="shared" ref="H25:L25" si="1">SUM(H13:H24)</f>
        <v>158</v>
      </c>
      <c r="I25" s="341"/>
      <c r="J25" s="340"/>
      <c r="K25" s="342">
        <f t="shared" si="1"/>
        <v>9126</v>
      </c>
      <c r="L25" s="343">
        <f t="shared" si="1"/>
        <v>23325</v>
      </c>
    </row>
    <row r="26" spans="2:12" x14ac:dyDescent="0.2">
      <c r="B26" s="293">
        <v>41640</v>
      </c>
      <c r="C26" s="293"/>
      <c r="D26" s="293"/>
      <c r="E26" s="332">
        <v>1358</v>
      </c>
      <c r="F26" s="333"/>
      <c r="G26" s="25"/>
      <c r="H26" s="344">
        <v>5</v>
      </c>
      <c r="I26" s="345"/>
      <c r="J26" s="27"/>
      <c r="K26" s="337">
        <v>1261</v>
      </c>
      <c r="L26" s="298">
        <f t="shared" ref="L26:L32" si="2">E26+H26+K26</f>
        <v>2624</v>
      </c>
    </row>
    <row r="27" spans="2:12" x14ac:dyDescent="0.2">
      <c r="B27" s="293">
        <v>41671</v>
      </c>
      <c r="C27" s="293"/>
      <c r="D27" s="293"/>
      <c r="E27" s="332">
        <v>746</v>
      </c>
      <c r="F27" s="333"/>
      <c r="G27" s="25"/>
      <c r="H27" s="344">
        <v>4</v>
      </c>
      <c r="I27" s="345"/>
      <c r="J27" s="27"/>
      <c r="K27" s="337">
        <v>848</v>
      </c>
      <c r="L27" s="298">
        <f t="shared" si="2"/>
        <v>1598</v>
      </c>
    </row>
    <row r="28" spans="2:12" x14ac:dyDescent="0.2">
      <c r="B28" s="346">
        <v>41699</v>
      </c>
      <c r="C28" s="346"/>
      <c r="D28" s="346"/>
      <c r="E28" s="332">
        <v>1052</v>
      </c>
      <c r="F28" s="333"/>
      <c r="G28" s="25"/>
      <c r="H28" s="344">
        <v>10</v>
      </c>
      <c r="I28" s="345"/>
      <c r="J28" s="27"/>
      <c r="K28" s="337">
        <v>852</v>
      </c>
      <c r="L28" s="298">
        <f t="shared" si="2"/>
        <v>1914</v>
      </c>
    </row>
    <row r="29" spans="2:12" x14ac:dyDescent="0.2">
      <c r="B29" s="346">
        <v>41730</v>
      </c>
      <c r="C29" s="346"/>
      <c r="D29" s="346"/>
      <c r="E29" s="332">
        <v>549</v>
      </c>
      <c r="F29" s="333"/>
      <c r="G29" s="25"/>
      <c r="H29" s="344">
        <v>4</v>
      </c>
      <c r="I29" s="345"/>
      <c r="J29" s="27"/>
      <c r="K29" s="337">
        <v>512</v>
      </c>
      <c r="L29" s="298">
        <f t="shared" si="2"/>
        <v>1065</v>
      </c>
    </row>
    <row r="30" spans="2:12" x14ac:dyDescent="0.2">
      <c r="B30" s="346">
        <v>41760</v>
      </c>
      <c r="C30" s="346"/>
      <c r="D30" s="346"/>
      <c r="E30" s="332">
        <v>773</v>
      </c>
      <c r="F30" s="333"/>
      <c r="G30" s="25"/>
      <c r="H30" s="344">
        <v>9</v>
      </c>
      <c r="I30" s="345"/>
      <c r="J30" s="27"/>
      <c r="K30" s="337">
        <v>1137</v>
      </c>
      <c r="L30" s="298">
        <f t="shared" si="2"/>
        <v>1919</v>
      </c>
    </row>
    <row r="31" spans="2:12" x14ac:dyDescent="0.2">
      <c r="B31" s="346">
        <v>41791</v>
      </c>
      <c r="C31" s="346"/>
      <c r="D31" s="346"/>
      <c r="E31" s="332">
        <v>660</v>
      </c>
      <c r="F31" s="333"/>
      <c r="G31" s="25"/>
      <c r="H31" s="344">
        <v>15</v>
      </c>
      <c r="I31" s="345"/>
      <c r="J31" s="27"/>
      <c r="K31" s="337">
        <v>905</v>
      </c>
      <c r="L31" s="298">
        <f t="shared" si="2"/>
        <v>1580</v>
      </c>
    </row>
    <row r="32" spans="2:12" x14ac:dyDescent="0.2">
      <c r="B32" s="346">
        <v>41821</v>
      </c>
      <c r="C32" s="346"/>
      <c r="D32" s="346"/>
      <c r="E32" s="332">
        <v>881</v>
      </c>
      <c r="F32" s="333"/>
      <c r="G32" s="25"/>
      <c r="H32" s="344">
        <v>15</v>
      </c>
      <c r="I32" s="345"/>
      <c r="J32" s="27"/>
      <c r="K32" s="337">
        <v>646</v>
      </c>
      <c r="L32" s="298">
        <f t="shared" si="2"/>
        <v>1542</v>
      </c>
    </row>
    <row r="33" spans="2:12" x14ac:dyDescent="0.2">
      <c r="B33" s="293">
        <v>41852</v>
      </c>
      <c r="C33" s="293"/>
      <c r="D33" s="293"/>
      <c r="E33" s="332">
        <v>825</v>
      </c>
      <c r="F33" s="333"/>
      <c r="G33" s="25"/>
      <c r="H33" s="344">
        <v>28</v>
      </c>
      <c r="I33" s="345"/>
      <c r="J33" s="27"/>
      <c r="K33" s="337">
        <v>753</v>
      </c>
      <c r="L33" s="298">
        <f>E33+H33+K33</f>
        <v>1606</v>
      </c>
    </row>
    <row r="34" spans="2:12" x14ac:dyDescent="0.2">
      <c r="B34" s="293">
        <v>41883</v>
      </c>
      <c r="C34" s="293"/>
      <c r="D34" s="293"/>
      <c r="E34" s="344">
        <v>1489</v>
      </c>
      <c r="F34" s="347"/>
      <c r="G34" s="27"/>
      <c r="H34" s="344">
        <v>41</v>
      </c>
      <c r="I34" s="345"/>
      <c r="J34" s="27"/>
      <c r="K34" s="337">
        <v>1146</v>
      </c>
      <c r="L34" s="29">
        <f>E34+H34+K34</f>
        <v>2676</v>
      </c>
    </row>
    <row r="35" spans="2:12" x14ac:dyDescent="0.2">
      <c r="B35" s="315">
        <v>41913</v>
      </c>
      <c r="C35" s="315"/>
      <c r="D35" s="315"/>
      <c r="E35" s="344">
        <v>1667</v>
      </c>
      <c r="F35" s="347"/>
      <c r="G35" s="27"/>
      <c r="H35" s="344">
        <v>132</v>
      </c>
      <c r="I35" s="345"/>
      <c r="J35" s="27"/>
      <c r="K35" s="337">
        <v>827</v>
      </c>
      <c r="L35" s="29">
        <f>E35+H35+K35</f>
        <v>2626</v>
      </c>
    </row>
    <row r="36" spans="2:12" x14ac:dyDescent="0.2">
      <c r="B36" s="315">
        <v>41944</v>
      </c>
      <c r="C36" s="315"/>
      <c r="D36" s="315"/>
      <c r="E36" s="344">
        <v>1332</v>
      </c>
      <c r="F36" s="347"/>
      <c r="G36" s="27"/>
      <c r="H36" s="344">
        <v>22</v>
      </c>
      <c r="I36" s="345"/>
      <c r="J36" s="27"/>
      <c r="K36" s="337">
        <v>1068</v>
      </c>
      <c r="L36" s="29">
        <f>E36+H36+K36</f>
        <v>2422</v>
      </c>
    </row>
    <row r="37" spans="2:12" x14ac:dyDescent="0.2">
      <c r="B37" s="315">
        <v>41974</v>
      </c>
      <c r="C37" s="315"/>
      <c r="D37" s="315"/>
      <c r="E37" s="344">
        <v>500</v>
      </c>
      <c r="F37" s="347"/>
      <c r="G37" s="27"/>
      <c r="H37" s="344">
        <v>14</v>
      </c>
      <c r="I37" s="345"/>
      <c r="J37" s="27"/>
      <c r="K37" s="337">
        <v>835</v>
      </c>
      <c r="L37" s="29">
        <f>E37+H37+K37</f>
        <v>1349</v>
      </c>
    </row>
    <row r="38" spans="2:12" x14ac:dyDescent="0.2">
      <c r="B38" s="328">
        <v>2014</v>
      </c>
      <c r="C38" s="308"/>
      <c r="D38" s="308"/>
      <c r="E38" s="348">
        <f>SUM(E26:E37)</f>
        <v>11832</v>
      </c>
      <c r="F38" s="349"/>
      <c r="G38" s="88"/>
      <c r="H38" s="348">
        <f t="shared" ref="H38:L38" si="3">SUM(H26:H37)</f>
        <v>299</v>
      </c>
      <c r="I38" s="350"/>
      <c r="J38" s="88"/>
      <c r="K38" s="351">
        <f t="shared" si="3"/>
        <v>10790</v>
      </c>
      <c r="L38" s="87">
        <f t="shared" si="3"/>
        <v>22921</v>
      </c>
    </row>
    <row r="39" spans="2:12" x14ac:dyDescent="0.2">
      <c r="B39" s="315">
        <v>42005</v>
      </c>
      <c r="C39" s="315"/>
      <c r="D39" s="315"/>
      <c r="E39" s="344">
        <v>38</v>
      </c>
      <c r="F39" s="347"/>
      <c r="G39" s="27"/>
      <c r="H39" s="344">
        <v>896</v>
      </c>
      <c r="I39" s="345"/>
      <c r="J39" s="27"/>
      <c r="K39" s="337">
        <v>1448</v>
      </c>
      <c r="L39" s="29">
        <f t="shared" ref="L39:L50" si="4">E39+H39+K39</f>
        <v>2382</v>
      </c>
    </row>
    <row r="40" spans="2:12" x14ac:dyDescent="0.2">
      <c r="B40" s="315">
        <v>42036</v>
      </c>
      <c r="C40" s="315"/>
      <c r="D40" s="315"/>
      <c r="E40" s="344">
        <v>1411</v>
      </c>
      <c r="F40" s="347"/>
      <c r="G40" s="27"/>
      <c r="H40" s="344">
        <v>90</v>
      </c>
      <c r="I40" s="345"/>
      <c r="J40" s="27"/>
      <c r="K40" s="337">
        <v>2461</v>
      </c>
      <c r="L40" s="29">
        <f t="shared" si="4"/>
        <v>3962</v>
      </c>
    </row>
    <row r="41" spans="2:12" x14ac:dyDescent="0.2">
      <c r="B41" s="315">
        <v>42064</v>
      </c>
      <c r="C41" s="315"/>
      <c r="D41" s="315"/>
      <c r="E41" s="344">
        <v>1147</v>
      </c>
      <c r="F41" s="347"/>
      <c r="G41" s="27"/>
      <c r="H41" s="344">
        <v>78</v>
      </c>
      <c r="I41" s="345"/>
      <c r="J41" s="27"/>
      <c r="K41" s="337">
        <v>1427</v>
      </c>
      <c r="L41" s="29">
        <f t="shared" si="4"/>
        <v>2652</v>
      </c>
    </row>
    <row r="42" spans="2:12" x14ac:dyDescent="0.2">
      <c r="B42" s="315">
        <v>42095</v>
      </c>
      <c r="C42" s="315"/>
      <c r="D42" s="315"/>
      <c r="E42" s="344">
        <v>1650</v>
      </c>
      <c r="F42" s="347"/>
      <c r="G42" s="27"/>
      <c r="H42" s="344">
        <v>172</v>
      </c>
      <c r="I42" s="345"/>
      <c r="J42" s="27"/>
      <c r="K42" s="337">
        <v>1480</v>
      </c>
      <c r="L42" s="29">
        <f t="shared" si="4"/>
        <v>3302</v>
      </c>
    </row>
    <row r="43" spans="2:12" x14ac:dyDescent="0.2">
      <c r="B43" s="315">
        <v>42125</v>
      </c>
      <c r="C43" s="315"/>
      <c r="D43" s="315"/>
      <c r="E43" s="344">
        <v>1272</v>
      </c>
      <c r="F43" s="347"/>
      <c r="G43" s="27"/>
      <c r="H43" s="344">
        <v>123</v>
      </c>
      <c r="I43" s="345"/>
      <c r="J43" s="27"/>
      <c r="K43" s="337">
        <v>169</v>
      </c>
      <c r="L43" s="29">
        <f t="shared" si="4"/>
        <v>1564</v>
      </c>
    </row>
    <row r="44" spans="2:12" x14ac:dyDescent="0.2">
      <c r="B44" s="315">
        <v>42156</v>
      </c>
      <c r="C44" s="315"/>
      <c r="D44" s="315"/>
      <c r="E44" s="344">
        <v>1877</v>
      </c>
      <c r="F44" s="347"/>
      <c r="G44" s="27"/>
      <c r="H44" s="344">
        <v>135</v>
      </c>
      <c r="I44" s="345"/>
      <c r="J44" s="27"/>
      <c r="K44" s="337">
        <v>447</v>
      </c>
      <c r="L44" s="29">
        <f t="shared" si="4"/>
        <v>2459</v>
      </c>
    </row>
    <row r="45" spans="2:12" x14ac:dyDescent="0.2">
      <c r="B45" s="315">
        <v>42186</v>
      </c>
      <c r="C45" s="315"/>
      <c r="D45" s="315"/>
      <c r="E45" s="344">
        <v>1030</v>
      </c>
      <c r="F45" s="347"/>
      <c r="G45" s="27"/>
      <c r="H45" s="344">
        <v>110</v>
      </c>
      <c r="I45" s="345"/>
      <c r="J45" s="27"/>
      <c r="K45" s="337">
        <v>167</v>
      </c>
      <c r="L45" s="29">
        <f t="shared" si="4"/>
        <v>1307</v>
      </c>
    </row>
    <row r="46" spans="2:12" x14ac:dyDescent="0.2">
      <c r="B46" s="315">
        <v>42217</v>
      </c>
      <c r="C46" s="315"/>
      <c r="D46" s="315"/>
      <c r="E46" s="344">
        <v>1674</v>
      </c>
      <c r="F46" s="347"/>
      <c r="G46" s="27"/>
      <c r="H46" s="344">
        <v>113</v>
      </c>
      <c r="I46" s="345"/>
      <c r="J46" s="27"/>
      <c r="K46" s="337">
        <v>218</v>
      </c>
      <c r="L46" s="29">
        <f t="shared" si="4"/>
        <v>2005</v>
      </c>
    </row>
    <row r="47" spans="2:12" x14ac:dyDescent="0.2">
      <c r="B47" s="315">
        <v>42248</v>
      </c>
      <c r="C47" s="315"/>
      <c r="D47" s="315"/>
      <c r="E47" s="344">
        <v>1313</v>
      </c>
      <c r="F47" s="347"/>
      <c r="G47" s="27"/>
      <c r="H47" s="344">
        <v>136</v>
      </c>
      <c r="I47" s="345"/>
      <c r="J47" s="27"/>
      <c r="K47" s="337">
        <v>156</v>
      </c>
      <c r="L47" s="29">
        <f t="shared" si="4"/>
        <v>1605</v>
      </c>
    </row>
    <row r="48" spans="2:12" x14ac:dyDescent="0.2">
      <c r="B48" s="315">
        <v>42278</v>
      </c>
      <c r="C48" s="315"/>
      <c r="D48" s="315"/>
      <c r="E48" s="344">
        <v>5045</v>
      </c>
      <c r="F48" s="347"/>
      <c r="G48" s="27"/>
      <c r="H48" s="344">
        <v>104</v>
      </c>
      <c r="I48" s="345"/>
      <c r="J48" s="27"/>
      <c r="K48" s="337">
        <v>21</v>
      </c>
      <c r="L48" s="29">
        <f t="shared" si="4"/>
        <v>5170</v>
      </c>
    </row>
    <row r="49" spans="2:12" x14ac:dyDescent="0.2">
      <c r="B49" s="315">
        <v>42309</v>
      </c>
      <c r="C49" s="315"/>
      <c r="D49" s="315"/>
      <c r="E49" s="344">
        <v>1924</v>
      </c>
      <c r="F49" s="347"/>
      <c r="G49" s="27"/>
      <c r="H49" s="344">
        <v>764</v>
      </c>
      <c r="I49" s="345"/>
      <c r="J49" s="27"/>
      <c r="K49" s="337">
        <v>49</v>
      </c>
      <c r="L49" s="29">
        <f t="shared" si="4"/>
        <v>2737</v>
      </c>
    </row>
    <row r="50" spans="2:12" x14ac:dyDescent="0.2">
      <c r="B50" s="315">
        <v>42339</v>
      </c>
      <c r="C50" s="315"/>
      <c r="D50" s="315"/>
      <c r="E50" s="344">
        <v>1346</v>
      </c>
      <c r="F50" s="347"/>
      <c r="G50" s="27"/>
      <c r="H50" s="344">
        <v>239</v>
      </c>
      <c r="I50" s="345"/>
      <c r="J50" s="27"/>
      <c r="K50" s="337">
        <v>217</v>
      </c>
      <c r="L50" s="29">
        <f t="shared" si="4"/>
        <v>1802</v>
      </c>
    </row>
    <row r="51" spans="2:12" x14ac:dyDescent="0.2">
      <c r="B51" s="328">
        <v>2015</v>
      </c>
      <c r="C51" s="352"/>
      <c r="D51" s="352"/>
      <c r="E51" s="322">
        <f>SUM(E39:E50)</f>
        <v>19727</v>
      </c>
      <c r="F51" s="323"/>
      <c r="G51" s="324"/>
      <c r="H51" s="322">
        <f t="shared" ref="H51:K51" si="5">SUM(H39:H50)</f>
        <v>2960</v>
      </c>
      <c r="I51" s="325"/>
      <c r="J51" s="324"/>
      <c r="K51" s="326">
        <f t="shared" si="5"/>
        <v>8260</v>
      </c>
      <c r="L51" s="327">
        <f>SUM(L39:L50)</f>
        <v>30947</v>
      </c>
    </row>
    <row r="52" spans="2:12" x14ac:dyDescent="0.2">
      <c r="B52" s="315">
        <v>42370</v>
      </c>
      <c r="C52" s="315"/>
      <c r="D52" s="315"/>
      <c r="E52" s="344">
        <v>3773</v>
      </c>
      <c r="F52" s="347"/>
      <c r="G52" s="27"/>
      <c r="H52" s="344">
        <v>149</v>
      </c>
      <c r="I52" s="345"/>
      <c r="J52" s="27"/>
      <c r="K52" s="337">
        <v>57</v>
      </c>
      <c r="L52" s="29">
        <f t="shared" ref="L52:L76" si="6">E52+H52+K52</f>
        <v>3979</v>
      </c>
    </row>
    <row r="53" spans="2:12" x14ac:dyDescent="0.2">
      <c r="B53" s="315">
        <v>42401</v>
      </c>
      <c r="C53" s="315"/>
      <c r="D53" s="315"/>
      <c r="E53" s="344">
        <v>4253</v>
      </c>
      <c r="F53" s="347"/>
      <c r="G53" s="27"/>
      <c r="H53" s="344">
        <v>113</v>
      </c>
      <c r="I53" s="345"/>
      <c r="J53" s="27"/>
      <c r="K53" s="337">
        <v>0</v>
      </c>
      <c r="L53" s="29">
        <f t="shared" si="6"/>
        <v>4366</v>
      </c>
    </row>
    <row r="54" spans="2:12" x14ac:dyDescent="0.2">
      <c r="B54" s="315">
        <v>42430</v>
      </c>
      <c r="C54" s="315"/>
      <c r="D54" s="315"/>
      <c r="E54" s="344">
        <v>2016</v>
      </c>
      <c r="F54" s="347"/>
      <c r="G54" s="27"/>
      <c r="H54" s="344">
        <v>25</v>
      </c>
      <c r="I54" s="345"/>
      <c r="J54" s="27"/>
      <c r="K54" s="337">
        <v>15</v>
      </c>
      <c r="L54" s="29">
        <f t="shared" si="6"/>
        <v>2056</v>
      </c>
    </row>
    <row r="55" spans="2:12" x14ac:dyDescent="0.2">
      <c r="B55" s="315">
        <v>42461</v>
      </c>
      <c r="C55" s="315"/>
      <c r="D55" s="315"/>
      <c r="E55" s="344">
        <v>2405</v>
      </c>
      <c r="F55" s="347"/>
      <c r="G55" s="27"/>
      <c r="H55" s="344">
        <v>33</v>
      </c>
      <c r="I55" s="345"/>
      <c r="J55" s="27"/>
      <c r="K55" s="337">
        <v>16</v>
      </c>
      <c r="L55" s="29">
        <f t="shared" si="6"/>
        <v>2454</v>
      </c>
    </row>
    <row r="56" spans="2:12" x14ac:dyDescent="0.2">
      <c r="B56" s="315">
        <v>42491</v>
      </c>
      <c r="C56" s="27">
        <v>996</v>
      </c>
      <c r="D56" s="27">
        <v>817</v>
      </c>
      <c r="E56" s="337">
        <f t="shared" ref="E56:E76" si="7">C56+D56</f>
        <v>1813</v>
      </c>
      <c r="F56" s="347">
        <v>17</v>
      </c>
      <c r="G56" s="27">
        <v>17</v>
      </c>
      <c r="H56" s="344">
        <f t="shared" ref="H56:H76" si="8">F56+G56</f>
        <v>34</v>
      </c>
      <c r="I56" s="345">
        <v>8</v>
      </c>
      <c r="J56" s="27">
        <v>0</v>
      </c>
      <c r="K56" s="337">
        <f t="shared" ref="K56:K76" si="9">I56+J56</f>
        <v>8</v>
      </c>
      <c r="L56" s="29">
        <f t="shared" si="6"/>
        <v>1855</v>
      </c>
    </row>
    <row r="57" spans="2:12" x14ac:dyDescent="0.2">
      <c r="B57" s="315">
        <v>42522</v>
      </c>
      <c r="C57" s="27">
        <v>957</v>
      </c>
      <c r="D57" s="27">
        <v>898</v>
      </c>
      <c r="E57" s="337">
        <f t="shared" si="7"/>
        <v>1855</v>
      </c>
      <c r="F57" s="347">
        <v>15</v>
      </c>
      <c r="G57" s="27">
        <v>21</v>
      </c>
      <c r="H57" s="344">
        <f t="shared" si="8"/>
        <v>36</v>
      </c>
      <c r="I57" s="345">
        <v>11</v>
      </c>
      <c r="J57" s="27">
        <v>5</v>
      </c>
      <c r="K57" s="337">
        <f t="shared" si="9"/>
        <v>16</v>
      </c>
      <c r="L57" s="29">
        <f t="shared" si="6"/>
        <v>1907</v>
      </c>
    </row>
    <row r="58" spans="2:12" x14ac:dyDescent="0.2">
      <c r="B58" s="315">
        <v>42552</v>
      </c>
      <c r="C58" s="27">
        <v>977</v>
      </c>
      <c r="D58" s="27">
        <v>835</v>
      </c>
      <c r="E58" s="337">
        <f t="shared" si="7"/>
        <v>1812</v>
      </c>
      <c r="F58" s="347">
        <v>24</v>
      </c>
      <c r="G58" s="27">
        <v>24</v>
      </c>
      <c r="H58" s="344">
        <f t="shared" si="8"/>
        <v>48</v>
      </c>
      <c r="I58" s="345">
        <v>10</v>
      </c>
      <c r="J58" s="27">
        <v>13</v>
      </c>
      <c r="K58" s="337">
        <f t="shared" si="9"/>
        <v>23</v>
      </c>
      <c r="L58" s="29">
        <f t="shared" si="6"/>
        <v>1883</v>
      </c>
    </row>
    <row r="59" spans="2:12" x14ac:dyDescent="0.2">
      <c r="B59" s="315">
        <v>42583</v>
      </c>
      <c r="C59" s="27">
        <v>2266</v>
      </c>
      <c r="D59" s="27">
        <v>1640</v>
      </c>
      <c r="E59" s="337">
        <f t="shared" si="7"/>
        <v>3906</v>
      </c>
      <c r="F59" s="347">
        <v>90</v>
      </c>
      <c r="G59" s="27">
        <v>73</v>
      </c>
      <c r="H59" s="344">
        <f t="shared" si="8"/>
        <v>163</v>
      </c>
      <c r="I59" s="345">
        <v>19</v>
      </c>
      <c r="J59" s="27">
        <v>15</v>
      </c>
      <c r="K59" s="337">
        <f t="shared" si="9"/>
        <v>34</v>
      </c>
      <c r="L59" s="29">
        <f t="shared" si="6"/>
        <v>4103</v>
      </c>
    </row>
    <row r="60" spans="2:12" x14ac:dyDescent="0.2">
      <c r="B60" s="315">
        <v>42614</v>
      </c>
      <c r="C60" s="27">
        <v>948</v>
      </c>
      <c r="D60" s="27">
        <v>779</v>
      </c>
      <c r="E60" s="337">
        <f t="shared" si="7"/>
        <v>1727</v>
      </c>
      <c r="F60" s="347">
        <v>42</v>
      </c>
      <c r="G60" s="27">
        <v>41</v>
      </c>
      <c r="H60" s="344">
        <f t="shared" si="8"/>
        <v>83</v>
      </c>
      <c r="I60" s="345">
        <v>3</v>
      </c>
      <c r="J60" s="27">
        <v>0</v>
      </c>
      <c r="K60" s="337">
        <f t="shared" si="9"/>
        <v>3</v>
      </c>
      <c r="L60" s="29">
        <f t="shared" si="6"/>
        <v>1813</v>
      </c>
    </row>
    <row r="61" spans="2:12" x14ac:dyDescent="0.2">
      <c r="B61" s="315">
        <v>42644</v>
      </c>
      <c r="C61" s="27">
        <v>770</v>
      </c>
      <c r="D61" s="27">
        <v>832</v>
      </c>
      <c r="E61" s="337">
        <f t="shared" si="7"/>
        <v>1602</v>
      </c>
      <c r="F61" s="347">
        <v>13</v>
      </c>
      <c r="G61" s="27">
        <v>16</v>
      </c>
      <c r="H61" s="344">
        <f t="shared" si="8"/>
        <v>29</v>
      </c>
      <c r="I61" s="345">
        <v>0</v>
      </c>
      <c r="J61" s="27">
        <v>0</v>
      </c>
      <c r="K61" s="337">
        <f t="shared" si="9"/>
        <v>0</v>
      </c>
      <c r="L61" s="29">
        <f t="shared" si="6"/>
        <v>1631</v>
      </c>
    </row>
    <row r="62" spans="2:12" x14ac:dyDescent="0.2">
      <c r="B62" s="315">
        <v>42675</v>
      </c>
      <c r="C62" s="27">
        <v>484</v>
      </c>
      <c r="D62" s="27">
        <v>317</v>
      </c>
      <c r="E62" s="337">
        <f t="shared" si="7"/>
        <v>801</v>
      </c>
      <c r="F62" s="347">
        <v>12</v>
      </c>
      <c r="G62" s="27">
        <v>9</v>
      </c>
      <c r="H62" s="344">
        <f t="shared" si="8"/>
        <v>21</v>
      </c>
      <c r="I62" s="345">
        <v>0</v>
      </c>
      <c r="J62" s="27">
        <v>0</v>
      </c>
      <c r="K62" s="337">
        <f t="shared" si="9"/>
        <v>0</v>
      </c>
      <c r="L62" s="29">
        <f t="shared" si="6"/>
        <v>822</v>
      </c>
    </row>
    <row r="63" spans="2:12" x14ac:dyDescent="0.2">
      <c r="B63" s="315">
        <v>42705</v>
      </c>
      <c r="C63" s="27">
        <v>1057</v>
      </c>
      <c r="D63" s="27">
        <v>797</v>
      </c>
      <c r="E63" s="337">
        <f t="shared" si="7"/>
        <v>1854</v>
      </c>
      <c r="F63" s="347">
        <v>156</v>
      </c>
      <c r="G63" s="27">
        <v>126</v>
      </c>
      <c r="H63" s="344">
        <f t="shared" si="8"/>
        <v>282</v>
      </c>
      <c r="I63" s="345">
        <v>6</v>
      </c>
      <c r="J63" s="27">
        <v>0</v>
      </c>
      <c r="K63" s="337">
        <f t="shared" si="9"/>
        <v>6</v>
      </c>
      <c r="L63" s="29">
        <f t="shared" si="6"/>
        <v>2142</v>
      </c>
    </row>
    <row r="64" spans="2:12" x14ac:dyDescent="0.2">
      <c r="B64" s="328">
        <v>2016</v>
      </c>
      <c r="C64" s="27"/>
      <c r="D64" s="27"/>
      <c r="E64" s="353">
        <f>SUM(E52:E63)</f>
        <v>27817</v>
      </c>
      <c r="F64" s="354"/>
      <c r="G64" s="89"/>
      <c r="H64" s="353">
        <f>SUM(H52:H63)</f>
        <v>1016</v>
      </c>
      <c r="I64" s="355"/>
      <c r="J64" s="89"/>
      <c r="K64" s="353">
        <f>SUM(K52:K63)</f>
        <v>178</v>
      </c>
      <c r="L64" s="90">
        <f>SUM(L52:L63)</f>
        <v>29011</v>
      </c>
    </row>
    <row r="65" spans="2:12" x14ac:dyDescent="0.2">
      <c r="B65" s="315">
        <v>42736</v>
      </c>
      <c r="C65" s="27">
        <v>1709</v>
      </c>
      <c r="D65" s="27">
        <v>1188</v>
      </c>
      <c r="E65" s="337">
        <f t="shared" si="7"/>
        <v>2897</v>
      </c>
      <c r="F65" s="347">
        <v>87</v>
      </c>
      <c r="G65" s="27">
        <v>62</v>
      </c>
      <c r="H65" s="344">
        <f t="shared" si="8"/>
        <v>149</v>
      </c>
      <c r="I65" s="345">
        <v>21</v>
      </c>
      <c r="J65" s="27">
        <v>22</v>
      </c>
      <c r="K65" s="337">
        <f t="shared" si="9"/>
        <v>43</v>
      </c>
      <c r="L65" s="29">
        <f t="shared" si="6"/>
        <v>3089</v>
      </c>
    </row>
    <row r="66" spans="2:12" x14ac:dyDescent="0.2">
      <c r="B66" s="315">
        <v>42767</v>
      </c>
      <c r="C66" s="27">
        <v>1599</v>
      </c>
      <c r="D66" s="27">
        <v>1237</v>
      </c>
      <c r="E66" s="337">
        <f t="shared" si="7"/>
        <v>2836</v>
      </c>
      <c r="F66" s="347">
        <v>35</v>
      </c>
      <c r="G66" s="27">
        <v>42</v>
      </c>
      <c r="H66" s="344">
        <f t="shared" si="8"/>
        <v>77</v>
      </c>
      <c r="I66" s="345">
        <v>11</v>
      </c>
      <c r="J66" s="27">
        <v>10</v>
      </c>
      <c r="K66" s="337">
        <f t="shared" si="9"/>
        <v>21</v>
      </c>
      <c r="L66" s="29">
        <f t="shared" si="6"/>
        <v>2934</v>
      </c>
    </row>
    <row r="67" spans="2:12" x14ac:dyDescent="0.2">
      <c r="B67" s="315">
        <v>42795</v>
      </c>
      <c r="C67" s="27">
        <v>1281</v>
      </c>
      <c r="D67" s="27">
        <v>949</v>
      </c>
      <c r="E67" s="337">
        <f t="shared" si="7"/>
        <v>2230</v>
      </c>
      <c r="F67" s="347">
        <v>63</v>
      </c>
      <c r="G67" s="27">
        <v>47</v>
      </c>
      <c r="H67" s="337">
        <f t="shared" si="8"/>
        <v>110</v>
      </c>
      <c r="I67" s="345">
        <v>18</v>
      </c>
      <c r="J67" s="27">
        <v>10</v>
      </c>
      <c r="K67" s="337">
        <f t="shared" si="9"/>
        <v>28</v>
      </c>
      <c r="L67" s="29">
        <f t="shared" si="6"/>
        <v>2368</v>
      </c>
    </row>
    <row r="68" spans="2:12" x14ac:dyDescent="0.2">
      <c r="B68" s="315">
        <v>42826</v>
      </c>
      <c r="C68" s="27">
        <v>694</v>
      </c>
      <c r="D68" s="27">
        <v>578</v>
      </c>
      <c r="E68" s="337">
        <f t="shared" si="7"/>
        <v>1272</v>
      </c>
      <c r="F68" s="347">
        <v>16</v>
      </c>
      <c r="G68" s="27">
        <v>19</v>
      </c>
      <c r="H68" s="337">
        <f t="shared" si="8"/>
        <v>35</v>
      </c>
      <c r="I68" s="345">
        <v>8</v>
      </c>
      <c r="J68" s="27">
        <v>7</v>
      </c>
      <c r="K68" s="337">
        <f t="shared" si="9"/>
        <v>15</v>
      </c>
      <c r="L68" s="29">
        <f t="shared" si="6"/>
        <v>1322</v>
      </c>
    </row>
    <row r="69" spans="2:12" x14ac:dyDescent="0.2">
      <c r="B69" s="315">
        <v>42856</v>
      </c>
      <c r="C69" s="27">
        <v>698</v>
      </c>
      <c r="D69" s="27">
        <v>493</v>
      </c>
      <c r="E69" s="337">
        <f t="shared" si="7"/>
        <v>1191</v>
      </c>
      <c r="F69" s="347">
        <v>13</v>
      </c>
      <c r="G69" s="27">
        <v>3</v>
      </c>
      <c r="H69" s="337">
        <f t="shared" si="8"/>
        <v>16</v>
      </c>
      <c r="I69" s="345">
        <v>45</v>
      </c>
      <c r="J69" s="27">
        <v>41</v>
      </c>
      <c r="K69" s="337">
        <f t="shared" si="9"/>
        <v>86</v>
      </c>
      <c r="L69" s="29">
        <f t="shared" si="6"/>
        <v>1293</v>
      </c>
    </row>
    <row r="70" spans="2:12" x14ac:dyDescent="0.2">
      <c r="B70" s="315">
        <v>42887</v>
      </c>
      <c r="C70" s="27">
        <v>891</v>
      </c>
      <c r="D70" s="27">
        <v>581</v>
      </c>
      <c r="E70" s="337">
        <f t="shared" si="7"/>
        <v>1472</v>
      </c>
      <c r="F70" s="347">
        <v>18</v>
      </c>
      <c r="G70" s="27">
        <v>18</v>
      </c>
      <c r="H70" s="337">
        <f t="shared" si="8"/>
        <v>36</v>
      </c>
      <c r="I70" s="345">
        <v>10</v>
      </c>
      <c r="J70" s="27">
        <v>12</v>
      </c>
      <c r="K70" s="337">
        <f t="shared" si="9"/>
        <v>22</v>
      </c>
      <c r="L70" s="29">
        <f t="shared" si="6"/>
        <v>1530</v>
      </c>
    </row>
    <row r="71" spans="2:12" x14ac:dyDescent="0.2">
      <c r="B71" s="315">
        <v>42917</v>
      </c>
      <c r="C71" s="27">
        <v>857</v>
      </c>
      <c r="D71" s="27">
        <v>571</v>
      </c>
      <c r="E71" s="337">
        <f t="shared" si="7"/>
        <v>1428</v>
      </c>
      <c r="F71" s="347">
        <v>15</v>
      </c>
      <c r="G71" s="27">
        <v>14</v>
      </c>
      <c r="H71" s="337">
        <f t="shared" si="8"/>
        <v>29</v>
      </c>
      <c r="I71" s="345">
        <v>84</v>
      </c>
      <c r="J71" s="27">
        <v>54</v>
      </c>
      <c r="K71" s="337">
        <f t="shared" si="9"/>
        <v>138</v>
      </c>
      <c r="L71" s="29">
        <f t="shared" si="6"/>
        <v>1595</v>
      </c>
    </row>
    <row r="72" spans="2:12" x14ac:dyDescent="0.2">
      <c r="B72" s="315">
        <v>42948</v>
      </c>
      <c r="C72" s="27">
        <v>697</v>
      </c>
      <c r="D72" s="27">
        <v>460</v>
      </c>
      <c r="E72" s="337">
        <f t="shared" si="7"/>
        <v>1157</v>
      </c>
      <c r="F72" s="347">
        <v>11</v>
      </c>
      <c r="G72" s="27">
        <v>9</v>
      </c>
      <c r="H72" s="337">
        <f t="shared" si="8"/>
        <v>20</v>
      </c>
      <c r="I72" s="345">
        <v>43</v>
      </c>
      <c r="J72" s="27">
        <v>34</v>
      </c>
      <c r="K72" s="337">
        <f t="shared" si="9"/>
        <v>77</v>
      </c>
      <c r="L72" s="29">
        <f t="shared" si="6"/>
        <v>1254</v>
      </c>
    </row>
    <row r="73" spans="2:12" x14ac:dyDescent="0.2">
      <c r="B73" s="315">
        <v>42979</v>
      </c>
      <c r="C73" s="27">
        <v>850</v>
      </c>
      <c r="D73" s="27">
        <v>547</v>
      </c>
      <c r="E73" s="337">
        <f t="shared" si="7"/>
        <v>1397</v>
      </c>
      <c r="F73" s="347">
        <v>1</v>
      </c>
      <c r="G73" s="27">
        <v>3</v>
      </c>
      <c r="H73" s="337">
        <f t="shared" si="8"/>
        <v>4</v>
      </c>
      <c r="I73" s="345">
        <v>12</v>
      </c>
      <c r="J73" s="27">
        <v>14</v>
      </c>
      <c r="K73" s="337">
        <f t="shared" si="9"/>
        <v>26</v>
      </c>
      <c r="L73" s="29">
        <f t="shared" si="6"/>
        <v>1427</v>
      </c>
    </row>
    <row r="74" spans="2:12" x14ac:dyDescent="0.2">
      <c r="B74" s="315">
        <v>43009</v>
      </c>
      <c r="C74" s="27">
        <v>305</v>
      </c>
      <c r="D74" s="27">
        <v>234</v>
      </c>
      <c r="E74" s="337">
        <f t="shared" si="7"/>
        <v>539</v>
      </c>
      <c r="F74" s="347">
        <v>11</v>
      </c>
      <c r="G74" s="27">
        <v>11</v>
      </c>
      <c r="H74" s="337">
        <f t="shared" si="8"/>
        <v>22</v>
      </c>
      <c r="I74" s="345">
        <v>36</v>
      </c>
      <c r="J74" s="27">
        <v>19</v>
      </c>
      <c r="K74" s="337">
        <f t="shared" si="9"/>
        <v>55</v>
      </c>
      <c r="L74" s="29">
        <f t="shared" si="6"/>
        <v>616</v>
      </c>
    </row>
    <row r="75" spans="2:12" x14ac:dyDescent="0.2">
      <c r="B75" s="315">
        <v>43040</v>
      </c>
      <c r="C75" s="27">
        <v>524</v>
      </c>
      <c r="D75" s="27">
        <v>369</v>
      </c>
      <c r="E75" s="337">
        <f t="shared" si="7"/>
        <v>893</v>
      </c>
      <c r="F75" s="347">
        <v>15</v>
      </c>
      <c r="G75" s="27">
        <v>6</v>
      </c>
      <c r="H75" s="337">
        <f t="shared" si="8"/>
        <v>21</v>
      </c>
      <c r="I75" s="345">
        <v>22</v>
      </c>
      <c r="J75" s="27">
        <v>11</v>
      </c>
      <c r="K75" s="337">
        <f t="shared" si="9"/>
        <v>33</v>
      </c>
      <c r="L75" s="29">
        <f t="shared" si="6"/>
        <v>947</v>
      </c>
    </row>
    <row r="76" spans="2:12" x14ac:dyDescent="0.2">
      <c r="B76" s="315">
        <v>43070</v>
      </c>
      <c r="C76" s="27">
        <v>638</v>
      </c>
      <c r="D76" s="27">
        <v>595</v>
      </c>
      <c r="E76" s="337">
        <f t="shared" si="7"/>
        <v>1233</v>
      </c>
      <c r="F76" s="347">
        <v>17</v>
      </c>
      <c r="G76" s="27">
        <v>15</v>
      </c>
      <c r="H76" s="337">
        <f t="shared" si="8"/>
        <v>32</v>
      </c>
      <c r="I76" s="345">
        <v>5</v>
      </c>
      <c r="J76" s="27">
        <v>5</v>
      </c>
      <c r="K76" s="337">
        <f t="shared" si="9"/>
        <v>10</v>
      </c>
      <c r="L76" s="29">
        <f t="shared" si="6"/>
        <v>1275</v>
      </c>
    </row>
    <row r="77" spans="2:12" x14ac:dyDescent="0.2">
      <c r="B77" s="328">
        <v>2017</v>
      </c>
      <c r="C77" s="89"/>
      <c r="D77" s="89"/>
      <c r="E77" s="353">
        <f>SUM(E65:E76)</f>
        <v>18545</v>
      </c>
      <c r="F77" s="354"/>
      <c r="G77" s="89"/>
      <c r="H77" s="353">
        <f>SUM(H65:H76)</f>
        <v>551</v>
      </c>
      <c r="I77" s="355"/>
      <c r="J77" s="89"/>
      <c r="K77" s="353">
        <f>SUM(K65:K76)</f>
        <v>554</v>
      </c>
      <c r="L77" s="90">
        <f>SUM(L65:L76)</f>
        <v>19650</v>
      </c>
    </row>
    <row r="78" spans="2:12" x14ac:dyDescent="0.2">
      <c r="B78" s="315">
        <v>43101</v>
      </c>
      <c r="C78" s="27">
        <v>755</v>
      </c>
      <c r="D78" s="27">
        <v>663</v>
      </c>
      <c r="E78" s="337">
        <f t="shared" ref="E78" si="10">C78+D78</f>
        <v>1418</v>
      </c>
      <c r="F78" s="347">
        <v>14</v>
      </c>
      <c r="G78" s="27">
        <v>12</v>
      </c>
      <c r="H78" s="337">
        <f t="shared" ref="H78" si="11">F78+G78</f>
        <v>26</v>
      </c>
      <c r="I78" s="345">
        <v>8</v>
      </c>
      <c r="J78" s="27">
        <v>3</v>
      </c>
      <c r="K78" s="337">
        <f t="shared" ref="K78" si="12">I78+J78</f>
        <v>11</v>
      </c>
      <c r="L78" s="29">
        <f t="shared" ref="L78" si="13">E78+H78+K78</f>
        <v>1455</v>
      </c>
    </row>
    <row r="79" spans="2:12" x14ac:dyDescent="0.2">
      <c r="B79" s="328" t="s">
        <v>621</v>
      </c>
      <c r="C79" s="89"/>
      <c r="D79" s="89"/>
      <c r="E79" s="353">
        <f>SUM(E78:E78)</f>
        <v>1418</v>
      </c>
      <c r="F79" s="354"/>
      <c r="G79" s="89"/>
      <c r="H79" s="353">
        <f>SUM(H78:H78)</f>
        <v>26</v>
      </c>
      <c r="I79" s="355"/>
      <c r="J79" s="89"/>
      <c r="K79" s="353">
        <f>SUM(K78:K78)</f>
        <v>11</v>
      </c>
      <c r="L79" s="354">
        <f>SUM(L78:L78)</f>
        <v>1455</v>
      </c>
    </row>
    <row r="80" spans="2:12" x14ac:dyDescent="0.2">
      <c r="B80" s="187" t="s">
        <v>491</v>
      </c>
    </row>
  </sheetData>
  <mergeCells count="8">
    <mergeCell ref="B5:L5"/>
    <mergeCell ref="B6:L6"/>
    <mergeCell ref="B8:B10"/>
    <mergeCell ref="C8:L8"/>
    <mergeCell ref="C9:E9"/>
    <mergeCell ref="F9:H9"/>
    <mergeCell ref="I9:K9"/>
    <mergeCell ref="L9:L10"/>
  </mergeCells>
  <hyperlinks>
    <hyperlink ref="N5" location="'Índice STJ'!A1" display="'Índice STJ'!A1"/>
  </hyperlinks>
  <pageMargins left="0.7" right="0.7" top="0.75" bottom="0.75" header="0.3" footer="0.3"/>
  <ignoredErrors>
    <ignoredError sqref="E25 H25 K25" formulaRange="1"/>
    <ignoredError sqref="L25 L38 L51 E64 H64 K64:L64 E77 H77 K77:L77"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4"/>
  <sheetViews>
    <sheetView showGridLines="0" zoomScaleNormal="100" workbookViewId="0"/>
  </sheetViews>
  <sheetFormatPr baseColWidth="10" defaultColWidth="11.42578125" defaultRowHeight="12" x14ac:dyDescent="0.2"/>
  <cols>
    <col min="1" max="1" width="6" style="187" customWidth="1"/>
    <col min="2" max="16384" width="11.42578125" style="187"/>
  </cols>
  <sheetData>
    <row r="2" spans="1:10" x14ac:dyDescent="0.2">
      <c r="A2" s="216" t="s">
        <v>119</v>
      </c>
    </row>
    <row r="3" spans="1:10" x14ac:dyDescent="0.2">
      <c r="A3" s="216" t="s">
        <v>120</v>
      </c>
    </row>
    <row r="5" spans="1:10" ht="12.75" x14ac:dyDescent="0.2">
      <c r="B5" s="418" t="s">
        <v>573</v>
      </c>
      <c r="C5" s="418"/>
      <c r="D5" s="418"/>
      <c r="E5" s="418"/>
      <c r="F5" s="418"/>
      <c r="G5" s="418"/>
      <c r="H5" s="418"/>
      <c r="J5" s="391" t="s">
        <v>600</v>
      </c>
    </row>
    <row r="6" spans="1:10" ht="12.75" x14ac:dyDescent="0.2">
      <c r="B6" s="418" t="s">
        <v>633</v>
      </c>
      <c r="C6" s="418"/>
      <c r="D6" s="418"/>
      <c r="E6" s="418"/>
      <c r="F6" s="418"/>
      <c r="G6" s="418"/>
      <c r="H6" s="418"/>
    </row>
    <row r="8" spans="1:10" x14ac:dyDescent="0.2">
      <c r="B8" s="495" t="s">
        <v>481</v>
      </c>
      <c r="C8" s="498" t="s">
        <v>574</v>
      </c>
      <c r="D8" s="499"/>
      <c r="E8" s="500" t="s">
        <v>575</v>
      </c>
      <c r="F8" s="501"/>
      <c r="G8" s="501"/>
      <c r="H8" s="502"/>
    </row>
    <row r="9" spans="1:10" ht="26.25" customHeight="1" x14ac:dyDescent="0.2">
      <c r="B9" s="496"/>
      <c r="C9" s="503" t="s">
        <v>576</v>
      </c>
      <c r="D9" s="503" t="s">
        <v>577</v>
      </c>
      <c r="E9" s="505" t="s">
        <v>576</v>
      </c>
      <c r="F9" s="507" t="s">
        <v>578</v>
      </c>
      <c r="G9" s="508"/>
      <c r="H9" s="509"/>
    </row>
    <row r="10" spans="1:10" ht="36" customHeight="1" x14ac:dyDescent="0.2">
      <c r="B10" s="497"/>
      <c r="C10" s="504"/>
      <c r="D10" s="504"/>
      <c r="E10" s="506"/>
      <c r="F10" s="356" t="s">
        <v>579</v>
      </c>
      <c r="G10" s="356" t="s">
        <v>580</v>
      </c>
      <c r="H10" s="357" t="s">
        <v>550</v>
      </c>
    </row>
    <row r="11" spans="1:10" x14ac:dyDescent="0.2">
      <c r="B11" s="358">
        <v>39873</v>
      </c>
      <c r="C11" s="359">
        <v>10625</v>
      </c>
      <c r="D11" s="360">
        <v>174</v>
      </c>
      <c r="E11" s="360" t="s">
        <v>581</v>
      </c>
      <c r="F11" s="360"/>
      <c r="G11" s="360"/>
      <c r="H11" s="360"/>
    </row>
    <row r="12" spans="1:10" x14ac:dyDescent="0.2">
      <c r="B12" s="358">
        <v>39904</v>
      </c>
      <c r="C12" s="359">
        <v>6095</v>
      </c>
      <c r="D12" s="360">
        <v>194</v>
      </c>
      <c r="E12" s="360" t="s">
        <v>581</v>
      </c>
      <c r="F12" s="360"/>
      <c r="G12" s="360"/>
      <c r="H12" s="360"/>
    </row>
    <row r="13" spans="1:10" x14ac:dyDescent="0.2">
      <c r="B13" s="358">
        <v>39934</v>
      </c>
      <c r="C13" s="359">
        <v>7497</v>
      </c>
      <c r="D13" s="360">
        <v>290</v>
      </c>
      <c r="E13" s="360" t="s">
        <v>581</v>
      </c>
      <c r="F13" s="360"/>
      <c r="G13" s="360"/>
      <c r="H13" s="360"/>
    </row>
    <row r="14" spans="1:10" x14ac:dyDescent="0.2">
      <c r="B14" s="358">
        <v>39965</v>
      </c>
      <c r="C14" s="359">
        <v>8878</v>
      </c>
      <c r="D14" s="360">
        <v>241</v>
      </c>
      <c r="E14" s="360" t="s">
        <v>581</v>
      </c>
      <c r="F14" s="360"/>
      <c r="G14" s="360"/>
      <c r="H14" s="360"/>
    </row>
    <row r="15" spans="1:10" x14ac:dyDescent="0.2">
      <c r="B15" s="358">
        <v>39995</v>
      </c>
      <c r="C15" s="359">
        <v>13580</v>
      </c>
      <c r="D15" s="360">
        <v>349</v>
      </c>
      <c r="E15" s="360" t="s">
        <v>581</v>
      </c>
      <c r="F15" s="360"/>
      <c r="G15" s="360"/>
      <c r="H15" s="360"/>
    </row>
    <row r="16" spans="1:10" x14ac:dyDescent="0.2">
      <c r="B16" s="358">
        <v>40026</v>
      </c>
      <c r="C16" s="359">
        <v>9451</v>
      </c>
      <c r="D16" s="360">
        <v>290</v>
      </c>
      <c r="E16" s="360" t="s">
        <v>581</v>
      </c>
      <c r="F16" s="360"/>
      <c r="G16" s="360"/>
      <c r="H16" s="360"/>
    </row>
    <row r="17" spans="2:8" x14ac:dyDescent="0.2">
      <c r="B17" s="358">
        <v>40057</v>
      </c>
      <c r="C17" s="359">
        <v>16175</v>
      </c>
      <c r="D17" s="360">
        <v>423</v>
      </c>
      <c r="E17" s="360" t="s">
        <v>581</v>
      </c>
      <c r="F17" s="360"/>
      <c r="G17" s="360"/>
      <c r="H17" s="360"/>
    </row>
    <row r="18" spans="2:8" x14ac:dyDescent="0.2">
      <c r="B18" s="358">
        <v>40087</v>
      </c>
      <c r="C18" s="359">
        <v>21738</v>
      </c>
      <c r="D18" s="360">
        <v>442</v>
      </c>
      <c r="E18" s="360" t="s">
        <v>581</v>
      </c>
      <c r="F18" s="360"/>
      <c r="G18" s="360"/>
      <c r="H18" s="360"/>
    </row>
    <row r="19" spans="2:8" x14ac:dyDescent="0.2">
      <c r="B19" s="358">
        <v>40118</v>
      </c>
      <c r="C19" s="359">
        <v>20687</v>
      </c>
      <c r="D19" s="360">
        <v>464</v>
      </c>
      <c r="E19" s="360" t="s">
        <v>581</v>
      </c>
      <c r="F19" s="360"/>
      <c r="G19" s="360"/>
      <c r="H19" s="360"/>
    </row>
    <row r="20" spans="2:8" x14ac:dyDescent="0.2">
      <c r="B20" s="358">
        <v>40148</v>
      </c>
      <c r="C20" s="359">
        <v>19925</v>
      </c>
      <c r="D20" s="360">
        <v>464</v>
      </c>
      <c r="E20" s="360" t="s">
        <v>581</v>
      </c>
      <c r="F20" s="360"/>
      <c r="G20" s="360"/>
      <c r="H20" s="360"/>
    </row>
    <row r="21" spans="2:8" x14ac:dyDescent="0.2">
      <c r="B21" s="358">
        <v>40179</v>
      </c>
      <c r="C21" s="359">
        <v>14517</v>
      </c>
      <c r="D21" s="360">
        <v>460</v>
      </c>
      <c r="E21" s="360" t="s">
        <v>581</v>
      </c>
      <c r="F21" s="360"/>
      <c r="G21" s="360"/>
      <c r="H21" s="360"/>
    </row>
    <row r="22" spans="2:8" x14ac:dyDescent="0.2">
      <c r="B22" s="358">
        <v>40210</v>
      </c>
      <c r="C22" s="359">
        <v>21073</v>
      </c>
      <c r="D22" s="360">
        <v>461</v>
      </c>
      <c r="E22" s="360" t="s">
        <v>581</v>
      </c>
      <c r="F22" s="360"/>
      <c r="G22" s="360"/>
      <c r="H22" s="360"/>
    </row>
    <row r="23" spans="2:8" x14ac:dyDescent="0.2">
      <c r="B23" s="358">
        <v>40238</v>
      </c>
      <c r="C23" s="359">
        <v>1853</v>
      </c>
      <c r="D23" s="360">
        <v>230</v>
      </c>
      <c r="E23" s="360" t="s">
        <v>581</v>
      </c>
      <c r="F23" s="360"/>
      <c r="G23" s="360"/>
      <c r="H23" s="360"/>
    </row>
    <row r="24" spans="2:8" x14ac:dyDescent="0.2">
      <c r="B24" s="358">
        <v>40269</v>
      </c>
      <c r="C24" s="359">
        <v>34023</v>
      </c>
      <c r="D24" s="360">
        <v>448</v>
      </c>
      <c r="E24" s="360" t="s">
        <v>581</v>
      </c>
      <c r="F24" s="360"/>
      <c r="G24" s="360"/>
      <c r="H24" s="360"/>
    </row>
    <row r="25" spans="2:8" x14ac:dyDescent="0.2">
      <c r="B25" s="358">
        <v>40299</v>
      </c>
      <c r="C25" s="359">
        <v>12204</v>
      </c>
      <c r="D25" s="360">
        <v>424</v>
      </c>
      <c r="E25" s="360" t="s">
        <v>581</v>
      </c>
      <c r="F25" s="360"/>
      <c r="G25" s="360"/>
      <c r="H25" s="360"/>
    </row>
    <row r="26" spans="2:8" x14ac:dyDescent="0.2">
      <c r="B26" s="358">
        <v>40330</v>
      </c>
      <c r="C26" s="359">
        <v>1575</v>
      </c>
      <c r="D26" s="360">
        <v>167</v>
      </c>
      <c r="E26" s="360" t="s">
        <v>581</v>
      </c>
      <c r="F26" s="360"/>
      <c r="G26" s="360"/>
      <c r="H26" s="360"/>
    </row>
    <row r="27" spans="2:8" x14ac:dyDescent="0.2">
      <c r="B27" s="358">
        <v>40360</v>
      </c>
      <c r="C27" s="359">
        <v>1875</v>
      </c>
      <c r="D27" s="360">
        <v>166</v>
      </c>
      <c r="E27" s="360" t="s">
        <v>581</v>
      </c>
      <c r="F27" s="360"/>
      <c r="G27" s="360"/>
      <c r="H27" s="360"/>
    </row>
    <row r="28" spans="2:8" x14ac:dyDescent="0.2">
      <c r="B28" s="358">
        <v>40391</v>
      </c>
      <c r="C28" s="359">
        <v>7627</v>
      </c>
      <c r="D28" s="360">
        <v>189</v>
      </c>
      <c r="E28" s="360" t="s">
        <v>581</v>
      </c>
      <c r="F28" s="360"/>
      <c r="G28" s="360"/>
      <c r="H28" s="360"/>
    </row>
    <row r="29" spans="2:8" x14ac:dyDescent="0.2">
      <c r="B29" s="358">
        <v>40422</v>
      </c>
      <c r="C29" s="359">
        <v>1802</v>
      </c>
      <c r="D29" s="360">
        <v>151</v>
      </c>
      <c r="E29" s="360" t="s">
        <v>581</v>
      </c>
      <c r="F29" s="360"/>
      <c r="G29" s="360"/>
      <c r="H29" s="360"/>
    </row>
    <row r="30" spans="2:8" x14ac:dyDescent="0.2">
      <c r="B30" s="358">
        <v>40452</v>
      </c>
      <c r="C30" s="359">
        <v>3251</v>
      </c>
      <c r="D30" s="360">
        <v>152</v>
      </c>
      <c r="E30" s="360" t="s">
        <v>581</v>
      </c>
      <c r="F30" s="360"/>
      <c r="G30" s="360"/>
      <c r="H30" s="360"/>
    </row>
    <row r="31" spans="2:8" x14ac:dyDescent="0.2">
      <c r="B31" s="358">
        <v>40483</v>
      </c>
      <c r="C31" s="360">
        <v>986</v>
      </c>
      <c r="D31" s="360">
        <v>122</v>
      </c>
      <c r="E31" s="360" t="s">
        <v>581</v>
      </c>
      <c r="F31" s="360"/>
      <c r="G31" s="360"/>
      <c r="H31" s="360"/>
    </row>
    <row r="32" spans="2:8" x14ac:dyDescent="0.2">
      <c r="B32" s="358">
        <v>40513</v>
      </c>
      <c r="C32" s="359">
        <v>1370</v>
      </c>
      <c r="D32" s="360">
        <v>102</v>
      </c>
      <c r="E32" s="360" t="s">
        <v>581</v>
      </c>
      <c r="F32" s="360"/>
      <c r="G32" s="360"/>
      <c r="H32" s="360"/>
    </row>
    <row r="33" spans="2:8" x14ac:dyDescent="0.2">
      <c r="B33" s="358">
        <v>40544</v>
      </c>
      <c r="C33" s="360">
        <v>547</v>
      </c>
      <c r="D33" s="360">
        <v>96</v>
      </c>
      <c r="E33" s="360" t="s">
        <v>581</v>
      </c>
      <c r="F33" s="360"/>
      <c r="G33" s="360"/>
      <c r="H33" s="360"/>
    </row>
    <row r="34" spans="2:8" x14ac:dyDescent="0.2">
      <c r="B34" s="358">
        <v>40575</v>
      </c>
      <c r="C34" s="360">
        <v>986</v>
      </c>
      <c r="D34" s="360">
        <v>105</v>
      </c>
      <c r="E34" s="360" t="s">
        <v>581</v>
      </c>
      <c r="F34" s="360"/>
      <c r="G34" s="360"/>
      <c r="H34" s="360"/>
    </row>
    <row r="35" spans="2:8" x14ac:dyDescent="0.2">
      <c r="B35" s="358">
        <v>40603</v>
      </c>
      <c r="C35" s="360">
        <v>531</v>
      </c>
      <c r="D35" s="360">
        <v>76</v>
      </c>
      <c r="E35" s="360" t="s">
        <v>581</v>
      </c>
      <c r="F35" s="360"/>
      <c r="G35" s="360"/>
      <c r="H35" s="360"/>
    </row>
    <row r="36" spans="2:8" x14ac:dyDescent="0.2">
      <c r="B36" s="358">
        <v>40634</v>
      </c>
      <c r="C36" s="359">
        <v>1064</v>
      </c>
      <c r="D36" s="360">
        <v>129</v>
      </c>
      <c r="E36" s="360" t="s">
        <v>581</v>
      </c>
      <c r="F36" s="360"/>
      <c r="G36" s="360"/>
      <c r="H36" s="360"/>
    </row>
    <row r="37" spans="2:8" x14ac:dyDescent="0.2">
      <c r="B37" s="358">
        <v>40664</v>
      </c>
      <c r="C37" s="359">
        <v>1100</v>
      </c>
      <c r="D37" s="360">
        <v>91</v>
      </c>
      <c r="E37" s="360" t="s">
        <v>581</v>
      </c>
      <c r="F37" s="360"/>
      <c r="G37" s="360"/>
      <c r="H37" s="360"/>
    </row>
    <row r="38" spans="2:8" x14ac:dyDescent="0.2">
      <c r="B38" s="358">
        <v>40695</v>
      </c>
      <c r="C38" s="359">
        <v>1238</v>
      </c>
      <c r="D38" s="360">
        <v>106</v>
      </c>
      <c r="E38" s="360" t="s">
        <v>581</v>
      </c>
      <c r="F38" s="360"/>
      <c r="G38" s="360"/>
      <c r="H38" s="360"/>
    </row>
    <row r="39" spans="2:8" x14ac:dyDescent="0.2">
      <c r="B39" s="358">
        <v>40725</v>
      </c>
      <c r="C39" s="360">
        <v>173</v>
      </c>
      <c r="D39" s="360">
        <v>25</v>
      </c>
      <c r="E39" s="360" t="s">
        <v>581</v>
      </c>
      <c r="F39" s="360"/>
      <c r="G39" s="360"/>
      <c r="H39" s="360"/>
    </row>
    <row r="40" spans="2:8" x14ac:dyDescent="0.2">
      <c r="B40" s="358">
        <v>40756</v>
      </c>
      <c r="C40" s="360">
        <v>810</v>
      </c>
      <c r="D40" s="360">
        <v>59</v>
      </c>
      <c r="E40" s="360" t="s">
        <v>581</v>
      </c>
      <c r="F40" s="360"/>
      <c r="G40" s="360"/>
      <c r="H40" s="360"/>
    </row>
    <row r="41" spans="2:8" x14ac:dyDescent="0.2">
      <c r="B41" s="358">
        <v>40787</v>
      </c>
      <c r="C41" s="360">
        <v>476</v>
      </c>
      <c r="D41" s="360">
        <v>65</v>
      </c>
      <c r="E41" s="359">
        <v>1634</v>
      </c>
      <c r="F41" s="359"/>
      <c r="G41" s="359"/>
      <c r="H41" s="359">
        <v>1620</v>
      </c>
    </row>
    <row r="42" spans="2:8" x14ac:dyDescent="0.2">
      <c r="B42" s="358">
        <v>40817</v>
      </c>
      <c r="C42" s="359">
        <v>1568</v>
      </c>
      <c r="D42" s="360">
        <v>75</v>
      </c>
      <c r="E42" s="359">
        <v>5036</v>
      </c>
      <c r="F42" s="359"/>
      <c r="G42" s="359"/>
      <c r="H42" s="359">
        <v>4518</v>
      </c>
    </row>
    <row r="43" spans="2:8" x14ac:dyDescent="0.2">
      <c r="B43" s="358">
        <v>40848</v>
      </c>
      <c r="C43" s="360">
        <v>906</v>
      </c>
      <c r="D43" s="360">
        <v>39</v>
      </c>
      <c r="E43" s="359">
        <v>12015</v>
      </c>
      <c r="F43" s="359"/>
      <c r="G43" s="359"/>
      <c r="H43" s="359">
        <v>10939</v>
      </c>
    </row>
    <row r="44" spans="2:8" x14ac:dyDescent="0.2">
      <c r="B44" s="358">
        <v>40878</v>
      </c>
      <c r="C44" s="359">
        <v>1270</v>
      </c>
      <c r="D44" s="360">
        <v>71</v>
      </c>
      <c r="E44" s="359">
        <v>22261</v>
      </c>
      <c r="F44" s="359"/>
      <c r="G44" s="359"/>
      <c r="H44" s="359">
        <v>21512</v>
      </c>
    </row>
    <row r="45" spans="2:8" x14ac:dyDescent="0.2">
      <c r="B45" s="358">
        <v>40909</v>
      </c>
      <c r="C45" s="359">
        <v>1221</v>
      </c>
      <c r="D45" s="360">
        <v>65</v>
      </c>
      <c r="E45" s="359">
        <v>24129</v>
      </c>
      <c r="F45" s="359"/>
      <c r="G45" s="359"/>
      <c r="H45" s="359">
        <v>20099</v>
      </c>
    </row>
    <row r="46" spans="2:8" x14ac:dyDescent="0.2">
      <c r="B46" s="358">
        <v>40940</v>
      </c>
      <c r="C46" s="360">
        <v>902</v>
      </c>
      <c r="D46" s="360">
        <v>58</v>
      </c>
      <c r="E46" s="359">
        <v>22063</v>
      </c>
      <c r="F46" s="359"/>
      <c r="G46" s="359"/>
      <c r="H46" s="359">
        <v>19781</v>
      </c>
    </row>
    <row r="47" spans="2:8" x14ac:dyDescent="0.2">
      <c r="B47" s="358">
        <v>40969</v>
      </c>
      <c r="C47" s="359">
        <v>2605</v>
      </c>
      <c r="D47" s="360">
        <v>58</v>
      </c>
      <c r="E47" s="359">
        <v>36966</v>
      </c>
      <c r="F47" s="359"/>
      <c r="G47" s="359"/>
      <c r="H47" s="359">
        <v>28773</v>
      </c>
    </row>
    <row r="48" spans="2:8" x14ac:dyDescent="0.2">
      <c r="B48" s="358">
        <v>41000</v>
      </c>
      <c r="C48" s="360">
        <v>982</v>
      </c>
      <c r="D48" s="360">
        <v>44</v>
      </c>
      <c r="E48" s="359">
        <v>16479</v>
      </c>
      <c r="F48" s="359"/>
      <c r="G48" s="359"/>
      <c r="H48" s="359">
        <v>16232</v>
      </c>
    </row>
    <row r="49" spans="2:8" x14ac:dyDescent="0.2">
      <c r="B49" s="358">
        <v>41030</v>
      </c>
      <c r="C49" s="359">
        <v>3220</v>
      </c>
      <c r="D49" s="360">
        <v>72</v>
      </c>
      <c r="E49" s="359">
        <v>28814</v>
      </c>
      <c r="F49" s="359"/>
      <c r="G49" s="359"/>
      <c r="H49" s="359">
        <v>23849</v>
      </c>
    </row>
    <row r="50" spans="2:8" x14ac:dyDescent="0.2">
      <c r="B50" s="358">
        <v>41061</v>
      </c>
      <c r="C50" s="359">
        <v>1267</v>
      </c>
      <c r="D50" s="360">
        <v>49</v>
      </c>
      <c r="E50" s="359">
        <v>25375</v>
      </c>
      <c r="F50" s="359"/>
      <c r="G50" s="359"/>
      <c r="H50" s="359">
        <v>22057</v>
      </c>
    </row>
    <row r="51" spans="2:8" x14ac:dyDescent="0.2">
      <c r="B51" s="358">
        <v>41091</v>
      </c>
      <c r="C51" s="359">
        <v>1000</v>
      </c>
      <c r="D51" s="360">
        <v>53</v>
      </c>
      <c r="E51" s="359">
        <v>23209</v>
      </c>
      <c r="F51" s="359"/>
      <c r="G51" s="359"/>
      <c r="H51" s="359">
        <v>21672</v>
      </c>
    </row>
    <row r="52" spans="2:8" x14ac:dyDescent="0.2">
      <c r="B52" s="358">
        <v>41122</v>
      </c>
      <c r="C52" s="359">
        <v>1130</v>
      </c>
      <c r="D52" s="360">
        <v>58</v>
      </c>
      <c r="E52" s="359">
        <v>21429</v>
      </c>
      <c r="F52" s="359"/>
      <c r="G52" s="359"/>
      <c r="H52" s="359">
        <v>20285</v>
      </c>
    </row>
    <row r="53" spans="2:8" x14ac:dyDescent="0.2">
      <c r="B53" s="358">
        <v>41153</v>
      </c>
      <c r="C53" s="359">
        <v>1082</v>
      </c>
      <c r="D53" s="360">
        <v>56</v>
      </c>
      <c r="E53" s="359">
        <v>26360</v>
      </c>
      <c r="F53" s="359"/>
      <c r="G53" s="359"/>
      <c r="H53" s="359">
        <v>23448</v>
      </c>
    </row>
    <row r="54" spans="2:8" x14ac:dyDescent="0.2">
      <c r="B54" s="358">
        <v>41183</v>
      </c>
      <c r="C54" s="359">
        <v>1205</v>
      </c>
      <c r="D54" s="360">
        <v>63</v>
      </c>
      <c r="E54" s="359">
        <v>24056</v>
      </c>
      <c r="F54" s="359"/>
      <c r="G54" s="359"/>
      <c r="H54" s="359">
        <v>22693</v>
      </c>
    </row>
    <row r="55" spans="2:8" x14ac:dyDescent="0.2">
      <c r="B55" s="358">
        <v>41214</v>
      </c>
      <c r="C55" s="360">
        <v>637</v>
      </c>
      <c r="D55" s="360">
        <v>47</v>
      </c>
      <c r="E55" s="359">
        <v>19225</v>
      </c>
      <c r="F55" s="359"/>
      <c r="G55" s="359"/>
      <c r="H55" s="359">
        <v>18399</v>
      </c>
    </row>
    <row r="56" spans="2:8" x14ac:dyDescent="0.2">
      <c r="B56" s="358">
        <v>41244</v>
      </c>
      <c r="C56" s="360">
        <v>840</v>
      </c>
      <c r="D56" s="360">
        <v>32</v>
      </c>
      <c r="E56" s="359">
        <v>11256</v>
      </c>
      <c r="F56" s="359"/>
      <c r="G56" s="359"/>
      <c r="H56" s="359">
        <v>10911</v>
      </c>
    </row>
    <row r="57" spans="2:8" x14ac:dyDescent="0.2">
      <c r="B57" s="358">
        <v>41275</v>
      </c>
      <c r="C57" s="360">
        <v>931</v>
      </c>
      <c r="D57" s="360">
        <v>56</v>
      </c>
      <c r="E57" s="359">
        <v>40005</v>
      </c>
      <c r="F57" s="359"/>
      <c r="G57" s="359"/>
      <c r="H57" s="359">
        <v>27853</v>
      </c>
    </row>
    <row r="58" spans="2:8" x14ac:dyDescent="0.2">
      <c r="B58" s="358">
        <v>41306</v>
      </c>
      <c r="C58" s="359">
        <v>1270</v>
      </c>
      <c r="D58" s="360">
        <v>64</v>
      </c>
      <c r="E58" s="359">
        <v>24170</v>
      </c>
      <c r="F58" s="359"/>
      <c r="G58" s="359"/>
      <c r="H58" s="359">
        <v>22694</v>
      </c>
    </row>
    <row r="59" spans="2:8" x14ac:dyDescent="0.2">
      <c r="B59" s="358">
        <v>41334</v>
      </c>
      <c r="C59" s="360">
        <v>826</v>
      </c>
      <c r="D59" s="360">
        <v>41</v>
      </c>
      <c r="E59" s="359">
        <v>23845</v>
      </c>
      <c r="F59" s="359"/>
      <c r="G59" s="359"/>
      <c r="H59" s="359">
        <v>22309</v>
      </c>
    </row>
    <row r="60" spans="2:8" x14ac:dyDescent="0.2">
      <c r="B60" s="358">
        <v>41365</v>
      </c>
      <c r="C60" s="359">
        <v>1037</v>
      </c>
      <c r="D60" s="360">
        <v>51</v>
      </c>
      <c r="E60" s="359">
        <v>26008</v>
      </c>
      <c r="F60" s="359"/>
      <c r="G60" s="359"/>
      <c r="H60" s="359">
        <v>23693</v>
      </c>
    </row>
    <row r="61" spans="2:8" x14ac:dyDescent="0.2">
      <c r="B61" s="358">
        <v>41395</v>
      </c>
      <c r="C61" s="360">
        <v>436</v>
      </c>
      <c r="D61" s="360">
        <v>34</v>
      </c>
      <c r="E61" s="359">
        <v>21038</v>
      </c>
      <c r="F61" s="359"/>
      <c r="G61" s="359"/>
      <c r="H61" s="359">
        <v>19845</v>
      </c>
    </row>
    <row r="62" spans="2:8" x14ac:dyDescent="0.2">
      <c r="B62" s="358">
        <v>41426</v>
      </c>
      <c r="C62" s="360">
        <v>848</v>
      </c>
      <c r="D62" s="360">
        <v>44</v>
      </c>
      <c r="E62" s="359">
        <v>22037</v>
      </c>
      <c r="F62" s="359"/>
      <c r="G62" s="359"/>
      <c r="H62" s="359">
        <v>20065</v>
      </c>
    </row>
    <row r="63" spans="2:8" x14ac:dyDescent="0.2">
      <c r="B63" s="358">
        <v>41456</v>
      </c>
      <c r="C63" s="360">
        <v>747</v>
      </c>
      <c r="D63" s="360">
        <v>36</v>
      </c>
      <c r="E63" s="359">
        <v>22506</v>
      </c>
      <c r="F63" s="359"/>
      <c r="G63" s="359"/>
      <c r="H63" s="359">
        <v>20780</v>
      </c>
    </row>
    <row r="64" spans="2:8" x14ac:dyDescent="0.2">
      <c r="B64" s="358">
        <v>41487</v>
      </c>
      <c r="C64" s="360">
        <v>719</v>
      </c>
      <c r="D64" s="360">
        <v>35</v>
      </c>
      <c r="E64" s="359">
        <v>23869</v>
      </c>
      <c r="F64" s="359"/>
      <c r="G64" s="359"/>
      <c r="H64" s="359">
        <v>21924</v>
      </c>
    </row>
    <row r="65" spans="2:8" x14ac:dyDescent="0.2">
      <c r="B65" s="358">
        <v>41518</v>
      </c>
      <c r="C65" s="360">
        <v>908</v>
      </c>
      <c r="D65" s="360">
        <v>30</v>
      </c>
      <c r="E65" s="359">
        <v>22797</v>
      </c>
      <c r="F65" s="359"/>
      <c r="G65" s="359"/>
      <c r="H65" s="359">
        <v>21715</v>
      </c>
    </row>
    <row r="66" spans="2:8" x14ac:dyDescent="0.2">
      <c r="B66" s="358">
        <v>41548</v>
      </c>
      <c r="C66" s="360">
        <v>907</v>
      </c>
      <c r="D66" s="360">
        <v>34</v>
      </c>
      <c r="E66" s="359">
        <v>23258</v>
      </c>
      <c r="F66" s="359"/>
      <c r="G66" s="359"/>
      <c r="H66" s="359">
        <v>22266</v>
      </c>
    </row>
    <row r="67" spans="2:8" x14ac:dyDescent="0.2">
      <c r="B67" s="358">
        <v>41579</v>
      </c>
      <c r="C67" s="360">
        <v>684</v>
      </c>
      <c r="D67" s="360">
        <v>32</v>
      </c>
      <c r="E67" s="359">
        <v>21758</v>
      </c>
      <c r="F67" s="359"/>
      <c r="G67" s="359"/>
      <c r="H67" s="359">
        <v>20561</v>
      </c>
    </row>
    <row r="68" spans="2:8" x14ac:dyDescent="0.2">
      <c r="B68" s="358">
        <v>41609</v>
      </c>
      <c r="C68" s="360">
        <v>731</v>
      </c>
      <c r="D68" s="360">
        <v>40</v>
      </c>
      <c r="E68" s="359">
        <v>21567</v>
      </c>
      <c r="F68" s="359"/>
      <c r="G68" s="359"/>
      <c r="H68" s="359">
        <v>20466</v>
      </c>
    </row>
    <row r="69" spans="2:8" x14ac:dyDescent="0.2">
      <c r="B69" s="358">
        <v>41640</v>
      </c>
      <c r="C69" s="360">
        <v>642</v>
      </c>
      <c r="D69" s="360">
        <v>27</v>
      </c>
      <c r="E69" s="359">
        <v>16702</v>
      </c>
      <c r="F69" s="359"/>
      <c r="G69" s="359"/>
      <c r="H69" s="359">
        <v>15794</v>
      </c>
    </row>
    <row r="70" spans="2:8" x14ac:dyDescent="0.2">
      <c r="B70" s="358">
        <v>41671</v>
      </c>
      <c r="C70" s="361">
        <v>687</v>
      </c>
      <c r="D70" s="361">
        <v>25</v>
      </c>
      <c r="E70" s="362">
        <v>23938</v>
      </c>
      <c r="F70" s="362"/>
      <c r="G70" s="362"/>
      <c r="H70" s="359">
        <v>20912</v>
      </c>
    </row>
    <row r="71" spans="2:8" x14ac:dyDescent="0.2">
      <c r="B71" s="358">
        <v>41699</v>
      </c>
      <c r="C71" s="359">
        <v>1022</v>
      </c>
      <c r="D71" s="360">
        <v>47</v>
      </c>
      <c r="E71" s="359">
        <v>28622</v>
      </c>
      <c r="F71" s="359"/>
      <c r="G71" s="359"/>
      <c r="H71" s="359">
        <v>24920</v>
      </c>
    </row>
    <row r="72" spans="2:8" x14ac:dyDescent="0.2">
      <c r="B72" s="358">
        <v>41730</v>
      </c>
      <c r="C72" s="360">
        <v>645</v>
      </c>
      <c r="D72" s="360">
        <v>29</v>
      </c>
      <c r="E72" s="359">
        <v>22470</v>
      </c>
      <c r="F72" s="359"/>
      <c r="G72" s="359"/>
      <c r="H72" s="359">
        <v>20858</v>
      </c>
    </row>
    <row r="73" spans="2:8" x14ac:dyDescent="0.2">
      <c r="B73" s="358">
        <v>41760</v>
      </c>
      <c r="C73" s="360">
        <v>697</v>
      </c>
      <c r="D73" s="360">
        <v>31</v>
      </c>
      <c r="E73" s="359">
        <v>14929</v>
      </c>
      <c r="F73" s="359"/>
      <c r="G73" s="359"/>
      <c r="H73" s="359">
        <v>13783</v>
      </c>
    </row>
    <row r="74" spans="2:8" x14ac:dyDescent="0.2">
      <c r="B74" s="358">
        <v>41791</v>
      </c>
      <c r="C74" s="360">
        <v>708</v>
      </c>
      <c r="D74" s="360">
        <v>29</v>
      </c>
      <c r="E74" s="359">
        <v>28107</v>
      </c>
      <c r="F74" s="359"/>
      <c r="G74" s="359"/>
      <c r="H74" s="359">
        <v>22029</v>
      </c>
    </row>
    <row r="75" spans="2:8" x14ac:dyDescent="0.2">
      <c r="B75" s="358">
        <v>41821</v>
      </c>
      <c r="C75" s="360">
        <v>848</v>
      </c>
      <c r="D75" s="360">
        <v>30</v>
      </c>
      <c r="E75" s="359">
        <v>20305</v>
      </c>
      <c r="F75" s="359"/>
      <c r="G75" s="359"/>
      <c r="H75" s="359">
        <v>18703</v>
      </c>
    </row>
    <row r="76" spans="2:8" x14ac:dyDescent="0.2">
      <c r="B76" s="358">
        <v>41852</v>
      </c>
      <c r="C76" s="360">
        <v>418</v>
      </c>
      <c r="D76" s="360">
        <v>21</v>
      </c>
      <c r="E76" s="359">
        <v>20026</v>
      </c>
      <c r="F76" s="359"/>
      <c r="G76" s="359"/>
      <c r="H76" s="359">
        <v>17896</v>
      </c>
    </row>
    <row r="77" spans="2:8" x14ac:dyDescent="0.2">
      <c r="B77" s="358">
        <v>41883</v>
      </c>
      <c r="C77" s="360">
        <v>449</v>
      </c>
      <c r="D77" s="360">
        <v>20</v>
      </c>
      <c r="E77" s="359">
        <v>17518</v>
      </c>
      <c r="F77" s="359"/>
      <c r="G77" s="359"/>
      <c r="H77" s="359">
        <v>15614</v>
      </c>
    </row>
    <row r="78" spans="2:8" x14ac:dyDescent="0.2">
      <c r="B78" s="358">
        <v>41913</v>
      </c>
      <c r="C78" s="360">
        <v>386</v>
      </c>
      <c r="D78" s="360">
        <v>21</v>
      </c>
      <c r="E78" s="359">
        <v>25867</v>
      </c>
      <c r="F78" s="359"/>
      <c r="G78" s="359"/>
      <c r="H78" s="359">
        <v>21002</v>
      </c>
    </row>
    <row r="79" spans="2:8" x14ac:dyDescent="0.2">
      <c r="B79" s="358">
        <v>41944</v>
      </c>
      <c r="C79" s="360">
        <v>614</v>
      </c>
      <c r="D79" s="360">
        <v>17</v>
      </c>
      <c r="E79" s="359">
        <v>16769</v>
      </c>
      <c r="F79" s="359"/>
      <c r="G79" s="359"/>
      <c r="H79" s="359">
        <v>15842</v>
      </c>
    </row>
    <row r="80" spans="2:8" x14ac:dyDescent="0.2">
      <c r="B80" s="358">
        <v>41974</v>
      </c>
      <c r="C80" s="360">
        <v>534</v>
      </c>
      <c r="D80" s="360">
        <v>22</v>
      </c>
      <c r="E80" s="359">
        <v>23318</v>
      </c>
      <c r="F80" s="359"/>
      <c r="G80" s="359"/>
      <c r="H80" s="359">
        <v>20226</v>
      </c>
    </row>
    <row r="81" spans="2:8" x14ac:dyDescent="0.2">
      <c r="B81" s="358">
        <v>42005</v>
      </c>
      <c r="C81" s="360">
        <v>478</v>
      </c>
      <c r="D81" s="360">
        <v>21</v>
      </c>
      <c r="E81" s="359">
        <v>23056</v>
      </c>
      <c r="F81" s="359"/>
      <c r="G81" s="359"/>
      <c r="H81" s="359">
        <v>21061</v>
      </c>
    </row>
    <row r="82" spans="2:8" x14ac:dyDescent="0.2">
      <c r="B82" s="358">
        <v>42036</v>
      </c>
      <c r="C82" s="360">
        <v>361</v>
      </c>
      <c r="D82" s="360">
        <v>24</v>
      </c>
      <c r="E82" s="359">
        <v>18524</v>
      </c>
      <c r="F82" s="359"/>
      <c r="G82" s="359"/>
      <c r="H82" s="359">
        <v>17192</v>
      </c>
    </row>
    <row r="83" spans="2:8" x14ac:dyDescent="0.2">
      <c r="B83" s="358">
        <v>42064</v>
      </c>
      <c r="C83" s="360">
        <v>712</v>
      </c>
      <c r="D83" s="360">
        <v>28</v>
      </c>
      <c r="E83" s="359">
        <v>26002</v>
      </c>
      <c r="F83" s="359"/>
      <c r="G83" s="359"/>
      <c r="H83" s="359">
        <v>22027</v>
      </c>
    </row>
    <row r="84" spans="2:8" x14ac:dyDescent="0.2">
      <c r="B84" s="358">
        <v>42095</v>
      </c>
      <c r="C84" s="360">
        <v>255</v>
      </c>
      <c r="D84" s="360">
        <v>22</v>
      </c>
      <c r="E84" s="359">
        <v>23093</v>
      </c>
      <c r="F84" s="359"/>
      <c r="G84" s="359"/>
      <c r="H84" s="359">
        <v>21546</v>
      </c>
    </row>
    <row r="85" spans="2:8" x14ac:dyDescent="0.2">
      <c r="B85" s="358">
        <v>42125</v>
      </c>
      <c r="C85" s="360">
        <v>891</v>
      </c>
      <c r="D85" s="360">
        <v>21</v>
      </c>
      <c r="E85" s="359">
        <v>22362</v>
      </c>
      <c r="F85" s="359"/>
      <c r="G85" s="359"/>
      <c r="H85" s="359">
        <v>20850</v>
      </c>
    </row>
    <row r="86" spans="2:8" x14ac:dyDescent="0.2">
      <c r="B86" s="358">
        <v>42156</v>
      </c>
      <c r="C86" s="360">
        <v>117</v>
      </c>
      <c r="D86" s="360">
        <v>14</v>
      </c>
      <c r="E86" s="359">
        <v>12627</v>
      </c>
      <c r="F86" s="359"/>
      <c r="G86" s="359"/>
      <c r="H86" s="359">
        <v>11681</v>
      </c>
    </row>
    <row r="87" spans="2:8" x14ac:dyDescent="0.2">
      <c r="B87" s="358">
        <v>42186</v>
      </c>
      <c r="C87" s="360">
        <v>181</v>
      </c>
      <c r="D87" s="360">
        <v>18</v>
      </c>
      <c r="E87" s="359">
        <v>19638</v>
      </c>
      <c r="F87" s="359"/>
      <c r="G87" s="359"/>
      <c r="H87" s="359">
        <v>18282</v>
      </c>
    </row>
    <row r="88" spans="2:8" x14ac:dyDescent="0.2">
      <c r="B88" s="358">
        <v>42217</v>
      </c>
      <c r="C88" s="360">
        <v>128</v>
      </c>
      <c r="D88" s="360">
        <v>14</v>
      </c>
      <c r="E88" s="359">
        <v>21146</v>
      </c>
      <c r="F88" s="359"/>
      <c r="G88" s="359"/>
      <c r="H88" s="359">
        <v>19598</v>
      </c>
    </row>
    <row r="89" spans="2:8" x14ac:dyDescent="0.2">
      <c r="B89" s="358">
        <v>42248</v>
      </c>
      <c r="C89" s="360">
        <v>161</v>
      </c>
      <c r="D89" s="360">
        <v>18</v>
      </c>
      <c r="E89" s="359">
        <v>27499</v>
      </c>
      <c r="F89" s="359"/>
      <c r="G89" s="359"/>
      <c r="H89" s="359">
        <v>21738</v>
      </c>
    </row>
    <row r="90" spans="2:8" x14ac:dyDescent="0.2">
      <c r="B90" s="358">
        <v>42278</v>
      </c>
      <c r="C90" s="360">
        <v>195</v>
      </c>
      <c r="D90" s="360">
        <v>21</v>
      </c>
      <c r="E90" s="359">
        <v>25195</v>
      </c>
      <c r="F90" s="359"/>
      <c r="G90" s="359"/>
      <c r="H90" s="359">
        <v>20911</v>
      </c>
    </row>
    <row r="91" spans="2:8" x14ac:dyDescent="0.2">
      <c r="B91" s="358">
        <v>42309</v>
      </c>
      <c r="C91" s="360">
        <v>225</v>
      </c>
      <c r="D91" s="360">
        <v>20</v>
      </c>
      <c r="E91" s="359">
        <v>22695</v>
      </c>
      <c r="F91" s="359"/>
      <c r="G91" s="359"/>
      <c r="H91" s="359">
        <v>19610</v>
      </c>
    </row>
    <row r="92" spans="2:8" x14ac:dyDescent="0.2">
      <c r="B92" s="358">
        <v>42339</v>
      </c>
      <c r="C92" s="360">
        <v>212</v>
      </c>
      <c r="D92" s="360">
        <v>27</v>
      </c>
      <c r="E92" s="359">
        <v>22984</v>
      </c>
      <c r="F92" s="359"/>
      <c r="G92" s="359"/>
      <c r="H92" s="359">
        <v>20973</v>
      </c>
    </row>
    <row r="93" spans="2:8" x14ac:dyDescent="0.2">
      <c r="B93" s="358">
        <v>42370</v>
      </c>
      <c r="C93" s="360">
        <v>352</v>
      </c>
      <c r="D93" s="360">
        <v>37</v>
      </c>
      <c r="E93" s="359">
        <v>22006</v>
      </c>
      <c r="F93" s="359"/>
      <c r="G93" s="359"/>
      <c r="H93" s="359">
        <v>20462</v>
      </c>
    </row>
    <row r="94" spans="2:8" x14ac:dyDescent="0.2">
      <c r="B94" s="358">
        <v>42401</v>
      </c>
      <c r="C94" s="360">
        <v>370</v>
      </c>
      <c r="D94" s="360">
        <v>34</v>
      </c>
      <c r="E94" s="359">
        <v>21509</v>
      </c>
      <c r="F94" s="359"/>
      <c r="G94" s="359"/>
      <c r="H94" s="359">
        <v>20333</v>
      </c>
    </row>
    <row r="95" spans="2:8" x14ac:dyDescent="0.2">
      <c r="B95" s="358">
        <v>42430</v>
      </c>
      <c r="C95" s="360">
        <v>389</v>
      </c>
      <c r="D95" s="360">
        <v>23</v>
      </c>
      <c r="E95" s="359">
        <v>21336</v>
      </c>
      <c r="F95" s="359"/>
      <c r="G95" s="359"/>
      <c r="H95" s="359">
        <v>19910</v>
      </c>
    </row>
    <row r="96" spans="2:8" x14ac:dyDescent="0.2">
      <c r="B96" s="358">
        <v>42461</v>
      </c>
      <c r="C96" s="360">
        <v>285</v>
      </c>
      <c r="D96" s="360">
        <v>18</v>
      </c>
      <c r="E96" s="359">
        <v>5659</v>
      </c>
      <c r="F96" s="359"/>
      <c r="G96" s="359"/>
      <c r="H96" s="359">
        <v>5480</v>
      </c>
    </row>
    <row r="97" spans="2:8" x14ac:dyDescent="0.2">
      <c r="B97" s="358">
        <v>42491</v>
      </c>
      <c r="C97" s="360">
        <v>288</v>
      </c>
      <c r="D97" s="360">
        <v>16</v>
      </c>
      <c r="E97" s="359">
        <v>6651</v>
      </c>
      <c r="F97" s="359">
        <v>2372</v>
      </c>
      <c r="G97" s="359">
        <v>3426</v>
      </c>
      <c r="H97" s="359">
        <f t="shared" ref="H97:H117" si="0">F97+G97</f>
        <v>5798</v>
      </c>
    </row>
    <row r="98" spans="2:8" x14ac:dyDescent="0.2">
      <c r="B98" s="358" t="s">
        <v>582</v>
      </c>
      <c r="C98" s="360">
        <v>21</v>
      </c>
      <c r="D98" s="360">
        <v>15</v>
      </c>
      <c r="E98" s="359">
        <v>5426</v>
      </c>
      <c r="F98" s="359">
        <v>2742</v>
      </c>
      <c r="G98" s="359">
        <v>2014</v>
      </c>
      <c r="H98" s="359">
        <f t="shared" si="0"/>
        <v>4756</v>
      </c>
    </row>
    <row r="99" spans="2:8" x14ac:dyDescent="0.2">
      <c r="B99" s="358">
        <v>42552</v>
      </c>
      <c r="C99" s="360">
        <v>9</v>
      </c>
      <c r="D99" s="360">
        <v>9</v>
      </c>
      <c r="E99" s="359">
        <v>3253</v>
      </c>
      <c r="F99" s="359">
        <v>1620</v>
      </c>
      <c r="G99" s="359">
        <v>1416</v>
      </c>
      <c r="H99" s="359">
        <f t="shared" si="0"/>
        <v>3036</v>
      </c>
    </row>
    <row r="100" spans="2:8" x14ac:dyDescent="0.2">
      <c r="B100" s="358">
        <v>42583</v>
      </c>
      <c r="C100" s="360">
        <v>13</v>
      </c>
      <c r="D100" s="360">
        <v>10</v>
      </c>
      <c r="E100" s="359">
        <v>3343</v>
      </c>
      <c r="F100" s="359">
        <v>1688</v>
      </c>
      <c r="G100" s="359">
        <v>1336</v>
      </c>
      <c r="H100" s="359">
        <f t="shared" si="0"/>
        <v>3024</v>
      </c>
    </row>
    <row r="101" spans="2:8" x14ac:dyDescent="0.2">
      <c r="B101" s="358">
        <v>42614</v>
      </c>
      <c r="C101" s="360">
        <v>16</v>
      </c>
      <c r="D101" s="360">
        <v>11</v>
      </c>
      <c r="E101" s="359">
        <v>3298</v>
      </c>
      <c r="F101" s="359">
        <v>1715</v>
      </c>
      <c r="G101" s="359">
        <v>1358</v>
      </c>
      <c r="H101" s="359">
        <f t="shared" si="0"/>
        <v>3073</v>
      </c>
    </row>
    <row r="102" spans="2:8" x14ac:dyDescent="0.2">
      <c r="B102" s="358">
        <v>42644</v>
      </c>
      <c r="C102" s="360">
        <v>28</v>
      </c>
      <c r="D102" s="360">
        <v>12</v>
      </c>
      <c r="E102" s="359">
        <v>3465</v>
      </c>
      <c r="F102" s="359">
        <v>1819</v>
      </c>
      <c r="G102" s="359">
        <v>1455</v>
      </c>
      <c r="H102" s="359">
        <f t="shared" si="0"/>
        <v>3274</v>
      </c>
    </row>
    <row r="103" spans="2:8" x14ac:dyDescent="0.2">
      <c r="B103" s="358">
        <v>42675</v>
      </c>
      <c r="C103" s="360">
        <v>38</v>
      </c>
      <c r="D103" s="360">
        <v>13</v>
      </c>
      <c r="E103" s="359">
        <v>3225</v>
      </c>
      <c r="F103" s="359">
        <v>1699</v>
      </c>
      <c r="G103" s="359">
        <v>1369</v>
      </c>
      <c r="H103" s="359">
        <f t="shared" si="0"/>
        <v>3068</v>
      </c>
    </row>
    <row r="104" spans="2:8" x14ac:dyDescent="0.2">
      <c r="B104" s="358">
        <v>42705</v>
      </c>
      <c r="C104" s="360">
        <v>48</v>
      </c>
      <c r="D104" s="360">
        <v>20</v>
      </c>
      <c r="E104" s="359">
        <v>2951</v>
      </c>
      <c r="F104" s="359">
        <v>1530</v>
      </c>
      <c r="G104" s="359">
        <v>1273</v>
      </c>
      <c r="H104" s="359">
        <f t="shared" si="0"/>
        <v>2803</v>
      </c>
    </row>
    <row r="105" spans="2:8" x14ac:dyDescent="0.2">
      <c r="B105" s="358">
        <v>42736</v>
      </c>
      <c r="C105" s="360">
        <v>28</v>
      </c>
      <c r="D105" s="360">
        <v>16</v>
      </c>
      <c r="E105" s="359">
        <v>4231</v>
      </c>
      <c r="F105" s="359">
        <v>2288</v>
      </c>
      <c r="G105" s="359">
        <v>1377</v>
      </c>
      <c r="H105" s="359">
        <f t="shared" si="0"/>
        <v>3665</v>
      </c>
    </row>
    <row r="106" spans="2:8" x14ac:dyDescent="0.2">
      <c r="B106" s="358">
        <v>42767</v>
      </c>
      <c r="C106" s="360">
        <v>40</v>
      </c>
      <c r="D106" s="360">
        <v>21</v>
      </c>
      <c r="E106" s="359">
        <v>2725</v>
      </c>
      <c r="F106" s="359">
        <v>1411</v>
      </c>
      <c r="G106" s="359">
        <v>1152</v>
      </c>
      <c r="H106" s="359">
        <f t="shared" si="0"/>
        <v>2563</v>
      </c>
    </row>
    <row r="107" spans="2:8" x14ac:dyDescent="0.2">
      <c r="B107" s="358">
        <v>42795</v>
      </c>
      <c r="C107" s="360">
        <v>51</v>
      </c>
      <c r="D107" s="360">
        <v>19</v>
      </c>
      <c r="E107" s="359">
        <v>2482</v>
      </c>
      <c r="F107" s="359">
        <v>1321</v>
      </c>
      <c r="G107" s="359">
        <v>1042</v>
      </c>
      <c r="H107" s="359">
        <f t="shared" si="0"/>
        <v>2363</v>
      </c>
    </row>
    <row r="108" spans="2:8" x14ac:dyDescent="0.2">
      <c r="B108" s="358">
        <v>42826</v>
      </c>
      <c r="C108" s="360">
        <v>52</v>
      </c>
      <c r="D108" s="360">
        <v>16</v>
      </c>
      <c r="E108" s="359">
        <v>2908</v>
      </c>
      <c r="F108" s="359">
        <v>1304</v>
      </c>
      <c r="G108" s="359">
        <v>1301</v>
      </c>
      <c r="H108" s="359">
        <f t="shared" si="0"/>
        <v>2605</v>
      </c>
    </row>
    <row r="109" spans="2:8" x14ac:dyDescent="0.2">
      <c r="B109" s="358">
        <v>42856</v>
      </c>
      <c r="C109" s="360">
        <v>33</v>
      </c>
      <c r="D109" s="360">
        <v>11</v>
      </c>
      <c r="E109" s="359">
        <v>2762</v>
      </c>
      <c r="F109" s="359">
        <v>1396</v>
      </c>
      <c r="G109" s="359">
        <v>1203</v>
      </c>
      <c r="H109" s="359">
        <f t="shared" si="0"/>
        <v>2599</v>
      </c>
    </row>
    <row r="110" spans="2:8" x14ac:dyDescent="0.2">
      <c r="B110" s="358" t="s">
        <v>583</v>
      </c>
      <c r="C110" s="359">
        <v>4096</v>
      </c>
      <c r="D110" s="360">
        <v>40</v>
      </c>
      <c r="E110" s="359">
        <v>176735</v>
      </c>
      <c r="F110" s="359">
        <v>29918</v>
      </c>
      <c r="G110" s="359">
        <v>21206</v>
      </c>
      <c r="H110" s="359">
        <f t="shared" si="0"/>
        <v>51124</v>
      </c>
    </row>
    <row r="111" spans="2:8" x14ac:dyDescent="0.2">
      <c r="B111" s="358">
        <v>42917</v>
      </c>
      <c r="C111" s="359">
        <v>6517</v>
      </c>
      <c r="D111" s="360">
        <v>46</v>
      </c>
      <c r="E111" s="359">
        <v>93102</v>
      </c>
      <c r="F111" s="359">
        <v>22383</v>
      </c>
      <c r="G111" s="359">
        <v>16060</v>
      </c>
      <c r="H111" s="359">
        <f t="shared" si="0"/>
        <v>38443</v>
      </c>
    </row>
    <row r="112" spans="2:8" x14ac:dyDescent="0.2">
      <c r="B112" s="358">
        <v>42948</v>
      </c>
      <c r="C112" s="359">
        <v>7909</v>
      </c>
      <c r="D112" s="360">
        <v>49</v>
      </c>
      <c r="E112" s="359">
        <v>2314</v>
      </c>
      <c r="F112" s="359">
        <v>999</v>
      </c>
      <c r="G112" s="359">
        <v>1181</v>
      </c>
      <c r="H112" s="359">
        <f t="shared" si="0"/>
        <v>2180</v>
      </c>
    </row>
    <row r="113" spans="2:8" x14ac:dyDescent="0.2">
      <c r="B113" s="358">
        <v>42979</v>
      </c>
      <c r="C113" s="359">
        <v>2045</v>
      </c>
      <c r="D113" s="360">
        <v>33</v>
      </c>
      <c r="E113" s="359">
        <v>37486</v>
      </c>
      <c r="F113" s="359">
        <v>14569</v>
      </c>
      <c r="G113" s="359">
        <v>9638</v>
      </c>
      <c r="H113" s="359">
        <f t="shared" si="0"/>
        <v>24207</v>
      </c>
    </row>
    <row r="114" spans="2:8" x14ac:dyDescent="0.2">
      <c r="B114" s="358">
        <v>43009</v>
      </c>
      <c r="C114" s="359">
        <v>1138</v>
      </c>
      <c r="D114" s="360">
        <v>31</v>
      </c>
      <c r="E114" s="359">
        <v>33256</v>
      </c>
      <c r="F114" s="359">
        <v>15883</v>
      </c>
      <c r="G114" s="359">
        <v>9130</v>
      </c>
      <c r="H114" s="359">
        <f t="shared" si="0"/>
        <v>25013</v>
      </c>
    </row>
    <row r="115" spans="2:8" x14ac:dyDescent="0.2">
      <c r="B115" s="358">
        <v>43040</v>
      </c>
      <c r="C115" s="359">
        <v>989</v>
      </c>
      <c r="D115" s="360">
        <v>32</v>
      </c>
      <c r="E115" s="359">
        <v>26590</v>
      </c>
      <c r="F115" s="359">
        <v>12842</v>
      </c>
      <c r="G115" s="359">
        <v>8080</v>
      </c>
      <c r="H115" s="359">
        <f t="shared" si="0"/>
        <v>20922</v>
      </c>
    </row>
    <row r="116" spans="2:8" x14ac:dyDescent="0.2">
      <c r="B116" s="358">
        <v>43070</v>
      </c>
      <c r="C116" s="359">
        <v>1027</v>
      </c>
      <c r="D116" s="360">
        <v>26</v>
      </c>
      <c r="E116" s="359">
        <v>18586</v>
      </c>
      <c r="F116" s="359">
        <v>10315</v>
      </c>
      <c r="G116" s="359">
        <v>7147</v>
      </c>
      <c r="H116" s="359">
        <f t="shared" si="0"/>
        <v>17462</v>
      </c>
    </row>
    <row r="117" spans="2:8" x14ac:dyDescent="0.2">
      <c r="B117" s="363">
        <v>43101</v>
      </c>
      <c r="C117" s="364">
        <v>1354</v>
      </c>
      <c r="D117" s="414">
        <v>30</v>
      </c>
      <c r="E117" s="364">
        <v>18570</v>
      </c>
      <c r="F117" s="364">
        <v>10476</v>
      </c>
      <c r="G117" s="364">
        <v>7039</v>
      </c>
      <c r="H117" s="364">
        <f t="shared" si="0"/>
        <v>17515</v>
      </c>
    </row>
    <row r="118" spans="2:8" x14ac:dyDescent="0.2">
      <c r="B118" s="216" t="s">
        <v>584</v>
      </c>
    </row>
    <row r="119" spans="2:8" x14ac:dyDescent="0.2">
      <c r="B119" s="492" t="s">
        <v>585</v>
      </c>
      <c r="C119" s="492"/>
      <c r="D119" s="492"/>
      <c r="E119" s="492"/>
      <c r="F119" s="492"/>
      <c r="G119" s="492"/>
      <c r="H119" s="492"/>
    </row>
    <row r="120" spans="2:8" ht="41.25" customHeight="1" x14ac:dyDescent="0.2">
      <c r="B120" s="493" t="s">
        <v>586</v>
      </c>
      <c r="C120" s="493"/>
      <c r="D120" s="493"/>
      <c r="E120" s="493"/>
      <c r="F120" s="493"/>
      <c r="G120" s="493"/>
      <c r="H120" s="493"/>
    </row>
    <row r="121" spans="2:8" x14ac:dyDescent="0.2">
      <c r="B121" s="397" t="s">
        <v>587</v>
      </c>
      <c r="C121" s="365"/>
      <c r="D121" s="365"/>
      <c r="E121" s="365"/>
      <c r="F121" s="365"/>
      <c r="G121" s="365"/>
      <c r="H121" s="365"/>
    </row>
    <row r="122" spans="2:8" x14ac:dyDescent="0.2">
      <c r="B122" s="398" t="s">
        <v>603</v>
      </c>
    </row>
    <row r="123" spans="2:8" ht="75" customHeight="1" x14ac:dyDescent="0.2">
      <c r="B123" s="494" t="s">
        <v>588</v>
      </c>
      <c r="C123" s="494"/>
      <c r="D123" s="494"/>
      <c r="E123" s="494"/>
      <c r="F123" s="494"/>
      <c r="G123" s="494"/>
      <c r="H123" s="494"/>
    </row>
    <row r="124" spans="2:8" ht="38.25" customHeight="1" x14ac:dyDescent="0.2">
      <c r="B124" s="494" t="s">
        <v>589</v>
      </c>
      <c r="C124" s="494"/>
      <c r="D124" s="494"/>
      <c r="E124" s="494"/>
      <c r="F124" s="494"/>
      <c r="G124" s="494"/>
      <c r="H124" s="494"/>
    </row>
  </sheetData>
  <mergeCells count="13">
    <mergeCell ref="B119:H119"/>
    <mergeCell ref="B120:H120"/>
    <mergeCell ref="B123:H123"/>
    <mergeCell ref="B124:H124"/>
    <mergeCell ref="B5:H5"/>
    <mergeCell ref="B6:H6"/>
    <mergeCell ref="B8:B10"/>
    <mergeCell ref="C8:D8"/>
    <mergeCell ref="E8:H8"/>
    <mergeCell ref="C9:C10"/>
    <mergeCell ref="D9:D10"/>
    <mergeCell ref="E9:E10"/>
    <mergeCell ref="F9:H9"/>
  </mergeCells>
  <hyperlinks>
    <hyperlink ref="J5" location="'Índice STJ'!A1" display="'Índice STJ'!A1"/>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Q37"/>
  <sheetViews>
    <sheetView showGridLines="0" zoomScaleNormal="100" workbookViewId="0"/>
  </sheetViews>
  <sheetFormatPr baseColWidth="10" defaultColWidth="11.42578125" defaultRowHeight="12" x14ac:dyDescent="0.2"/>
  <cols>
    <col min="1" max="1" width="6" style="187" customWidth="1"/>
    <col min="2" max="2" width="12.85546875" style="187" customWidth="1"/>
    <col min="3" max="16384" width="11.42578125" style="187"/>
  </cols>
  <sheetData>
    <row r="2" spans="1:17" s="381" customFormat="1" ht="12.75" x14ac:dyDescent="0.2">
      <c r="A2" s="216" t="s">
        <v>119</v>
      </c>
    </row>
    <row r="3" spans="1:17" s="381" customFormat="1" ht="12.75" x14ac:dyDescent="0.2">
      <c r="A3" s="216" t="s">
        <v>120</v>
      </c>
    </row>
    <row r="4" spans="1:17" s="381" customFormat="1" ht="12.75" x14ac:dyDescent="0.2"/>
    <row r="5" spans="1:17" s="381" customFormat="1" ht="12.75" x14ac:dyDescent="0.2">
      <c r="B5" s="418" t="s">
        <v>70</v>
      </c>
      <c r="C5" s="418"/>
      <c r="D5" s="418"/>
      <c r="E5" s="418"/>
      <c r="F5" s="418"/>
      <c r="G5" s="418"/>
      <c r="H5" s="418"/>
      <c r="I5" s="418"/>
      <c r="J5" s="418"/>
      <c r="K5" s="418"/>
      <c r="L5" s="418"/>
      <c r="M5" s="418"/>
      <c r="N5" s="418"/>
      <c r="O5" s="418"/>
      <c r="Q5" s="401" t="s">
        <v>599</v>
      </c>
    </row>
    <row r="6" spans="1:17" s="381" customFormat="1" ht="12.75" x14ac:dyDescent="0.2">
      <c r="B6" s="418" t="s">
        <v>613</v>
      </c>
      <c r="C6" s="418"/>
      <c r="D6" s="418"/>
      <c r="E6" s="418"/>
      <c r="F6" s="418"/>
      <c r="G6" s="418"/>
      <c r="H6" s="418"/>
      <c r="I6" s="418"/>
      <c r="J6" s="418"/>
      <c r="K6" s="418"/>
      <c r="L6" s="418"/>
      <c r="M6" s="418"/>
      <c r="N6" s="418"/>
      <c r="O6" s="418"/>
    </row>
    <row r="7" spans="1:17" ht="12.75" thickBot="1" x14ac:dyDescent="0.25"/>
    <row r="8" spans="1:17" ht="12.75" thickBot="1" x14ac:dyDescent="0.25">
      <c r="B8" s="419" t="s">
        <v>0</v>
      </c>
      <c r="C8" s="420"/>
      <c r="D8" s="420"/>
      <c r="E8" s="420"/>
      <c r="F8" s="420"/>
      <c r="G8" s="420"/>
      <c r="H8" s="420"/>
      <c r="I8" s="420"/>
      <c r="J8" s="420"/>
      <c r="K8" s="420"/>
      <c r="L8" s="420"/>
      <c r="M8" s="420"/>
      <c r="N8" s="420"/>
      <c r="O8" s="421"/>
    </row>
    <row r="9" spans="1:17" x14ac:dyDescent="0.2">
      <c r="B9" s="422" t="s">
        <v>1</v>
      </c>
      <c r="C9" s="424" t="s">
        <v>2</v>
      </c>
      <c r="D9" s="424"/>
      <c r="E9" s="424"/>
      <c r="F9" s="424"/>
      <c r="G9" s="424"/>
      <c r="H9" s="424"/>
      <c r="I9" s="425"/>
      <c r="J9" s="426" t="s">
        <v>3</v>
      </c>
      <c r="K9" s="425"/>
      <c r="L9" s="426" t="s">
        <v>4</v>
      </c>
      <c r="M9" s="424"/>
      <c r="N9" s="424"/>
      <c r="O9" s="425"/>
    </row>
    <row r="10" spans="1:17" ht="24" x14ac:dyDescent="0.2">
      <c r="B10" s="423"/>
      <c r="C10" s="42" t="s">
        <v>5</v>
      </c>
      <c r="D10" s="43" t="s">
        <v>6</v>
      </c>
      <c r="E10" s="44" t="s">
        <v>7</v>
      </c>
      <c r="F10" s="45" t="s">
        <v>8</v>
      </c>
      <c r="G10" s="43" t="s">
        <v>9</v>
      </c>
      <c r="H10" s="44" t="s">
        <v>10</v>
      </c>
      <c r="I10" s="46" t="s">
        <v>11</v>
      </c>
      <c r="J10" s="47" t="s">
        <v>12</v>
      </c>
      <c r="K10" s="48" t="s">
        <v>13</v>
      </c>
      <c r="L10" s="49" t="s">
        <v>14</v>
      </c>
      <c r="M10" s="50" t="s">
        <v>15</v>
      </c>
      <c r="N10" s="50" t="s">
        <v>16</v>
      </c>
      <c r="O10" s="51" t="s">
        <v>17</v>
      </c>
    </row>
    <row r="11" spans="1:17" x14ac:dyDescent="0.2">
      <c r="B11" s="1" t="s">
        <v>18</v>
      </c>
      <c r="C11" s="2">
        <v>84792</v>
      </c>
      <c r="D11" s="3">
        <v>37698</v>
      </c>
      <c r="E11" s="4">
        <f t="shared" ref="E11:E19" si="0">C11+D11</f>
        <v>122490</v>
      </c>
      <c r="F11" s="2">
        <v>13034</v>
      </c>
      <c r="G11" s="3">
        <v>6193</v>
      </c>
      <c r="H11" s="4">
        <f t="shared" ref="H11:H19" si="1">F11+G11</f>
        <v>19227</v>
      </c>
      <c r="I11" s="5">
        <f t="shared" ref="I11:I31" si="2">E11+H11</f>
        <v>141717</v>
      </c>
      <c r="J11" s="6">
        <v>109234</v>
      </c>
      <c r="K11" s="7">
        <v>32483</v>
      </c>
      <c r="L11" s="8">
        <v>97794</v>
      </c>
      <c r="M11" s="3">
        <v>1045</v>
      </c>
      <c r="N11" s="3">
        <v>0</v>
      </c>
      <c r="O11" s="9">
        <v>42878</v>
      </c>
    </row>
    <row r="12" spans="1:17" x14ac:dyDescent="0.2">
      <c r="B12" s="10" t="s">
        <v>19</v>
      </c>
      <c r="C12" s="11">
        <v>59115</v>
      </c>
      <c r="D12" s="11">
        <v>35112</v>
      </c>
      <c r="E12" s="12">
        <f t="shared" si="0"/>
        <v>94227</v>
      </c>
      <c r="F12" s="11">
        <v>297997</v>
      </c>
      <c r="G12" s="11">
        <v>11591</v>
      </c>
      <c r="H12" s="12">
        <f t="shared" si="1"/>
        <v>309588</v>
      </c>
      <c r="I12" s="13">
        <f t="shared" si="2"/>
        <v>403815</v>
      </c>
      <c r="J12" s="12">
        <v>255764</v>
      </c>
      <c r="K12" s="14">
        <v>148051</v>
      </c>
      <c r="L12" s="15">
        <v>299252</v>
      </c>
      <c r="M12" s="11">
        <v>30351</v>
      </c>
      <c r="N12" s="11">
        <v>0</v>
      </c>
      <c r="O12" s="16">
        <v>74212</v>
      </c>
    </row>
    <row r="13" spans="1:17" x14ac:dyDescent="0.2">
      <c r="B13" s="17" t="s">
        <v>20</v>
      </c>
      <c r="C13" s="11">
        <v>40706</v>
      </c>
      <c r="D13" s="11">
        <v>24962</v>
      </c>
      <c r="E13" s="12">
        <f t="shared" si="0"/>
        <v>65668</v>
      </c>
      <c r="F13" s="11">
        <v>168085</v>
      </c>
      <c r="G13" s="11">
        <v>11927</v>
      </c>
      <c r="H13" s="12">
        <f t="shared" si="1"/>
        <v>180012</v>
      </c>
      <c r="I13" s="13">
        <f t="shared" si="2"/>
        <v>245680</v>
      </c>
      <c r="J13" s="12">
        <v>152791</v>
      </c>
      <c r="K13" s="14">
        <v>92889</v>
      </c>
      <c r="L13" s="15">
        <v>148049</v>
      </c>
      <c r="M13" s="11">
        <v>32913</v>
      </c>
      <c r="N13" s="11">
        <v>5334</v>
      </c>
      <c r="O13" s="16">
        <v>59384</v>
      </c>
    </row>
    <row r="14" spans="1:17" x14ac:dyDescent="0.2">
      <c r="B14" s="17" t="s">
        <v>21</v>
      </c>
      <c r="C14" s="11">
        <v>37235</v>
      </c>
      <c r="D14" s="11">
        <v>20916</v>
      </c>
      <c r="E14" s="12">
        <f t="shared" si="0"/>
        <v>58151</v>
      </c>
      <c r="F14" s="11">
        <v>126024</v>
      </c>
      <c r="G14" s="11">
        <v>10364</v>
      </c>
      <c r="H14" s="12">
        <f t="shared" si="1"/>
        <v>136388</v>
      </c>
      <c r="I14" s="13">
        <f t="shared" si="2"/>
        <v>194539</v>
      </c>
      <c r="J14" s="12">
        <v>123189</v>
      </c>
      <c r="K14" s="14">
        <v>71350</v>
      </c>
      <c r="L14" s="15">
        <v>114190</v>
      </c>
      <c r="M14" s="11">
        <v>25995</v>
      </c>
      <c r="N14" s="11">
        <v>11385</v>
      </c>
      <c r="O14" s="16">
        <v>42969</v>
      </c>
    </row>
    <row r="15" spans="1:17" x14ac:dyDescent="0.2">
      <c r="B15" s="17" t="s">
        <v>22</v>
      </c>
      <c r="C15" s="18">
        <v>33778</v>
      </c>
      <c r="D15" s="18">
        <v>18951</v>
      </c>
      <c r="E15" s="12">
        <f t="shared" si="0"/>
        <v>52729</v>
      </c>
      <c r="F15" s="18">
        <v>130283</v>
      </c>
      <c r="G15" s="18">
        <v>8215</v>
      </c>
      <c r="H15" s="12">
        <f t="shared" si="1"/>
        <v>138498</v>
      </c>
      <c r="I15" s="13">
        <f t="shared" si="2"/>
        <v>191227</v>
      </c>
      <c r="J15" s="19">
        <v>118179</v>
      </c>
      <c r="K15" s="20">
        <v>73048</v>
      </c>
      <c r="L15" s="21">
        <v>125903</v>
      </c>
      <c r="M15" s="18">
        <v>24052</v>
      </c>
      <c r="N15" s="18">
        <v>9227</v>
      </c>
      <c r="O15" s="22">
        <v>32045</v>
      </c>
    </row>
    <row r="16" spans="1:17" x14ac:dyDescent="0.2">
      <c r="B16" s="17" t="s">
        <v>23</v>
      </c>
      <c r="C16" s="11">
        <v>32881</v>
      </c>
      <c r="D16" s="11">
        <v>16868</v>
      </c>
      <c r="E16" s="12">
        <f t="shared" si="0"/>
        <v>49749</v>
      </c>
      <c r="F16" s="11">
        <v>77015</v>
      </c>
      <c r="G16" s="11">
        <v>7300</v>
      </c>
      <c r="H16" s="12">
        <f t="shared" si="1"/>
        <v>84315</v>
      </c>
      <c r="I16" s="13">
        <f t="shared" si="2"/>
        <v>134064</v>
      </c>
      <c r="J16" s="12">
        <v>82123</v>
      </c>
      <c r="K16" s="14">
        <v>51941</v>
      </c>
      <c r="L16" s="15">
        <v>83744</v>
      </c>
      <c r="M16" s="11">
        <v>22684</v>
      </c>
      <c r="N16" s="11">
        <v>6357</v>
      </c>
      <c r="O16" s="16">
        <v>21279</v>
      </c>
    </row>
    <row r="17" spans="2:15" x14ac:dyDescent="0.2">
      <c r="B17" s="17" t="s">
        <v>24</v>
      </c>
      <c r="C17" s="11">
        <v>39418</v>
      </c>
      <c r="D17" s="11">
        <v>17578</v>
      </c>
      <c r="E17" s="12">
        <f t="shared" si="0"/>
        <v>56996</v>
      </c>
      <c r="F17" s="11">
        <v>88526</v>
      </c>
      <c r="G17" s="11">
        <v>6051</v>
      </c>
      <c r="H17" s="12">
        <f t="shared" si="1"/>
        <v>94577</v>
      </c>
      <c r="I17" s="13">
        <f t="shared" si="2"/>
        <v>151573</v>
      </c>
      <c r="J17" s="12">
        <v>92874</v>
      </c>
      <c r="K17" s="14">
        <v>58699</v>
      </c>
      <c r="L17" s="15">
        <v>94154</v>
      </c>
      <c r="M17" s="11">
        <v>27039</v>
      </c>
      <c r="N17" s="11">
        <v>6541</v>
      </c>
      <c r="O17" s="16">
        <v>23839</v>
      </c>
    </row>
    <row r="18" spans="2:15" x14ac:dyDescent="0.2">
      <c r="B18" s="1" t="s">
        <v>25</v>
      </c>
      <c r="C18" s="2">
        <v>31089</v>
      </c>
      <c r="D18" s="3">
        <v>18492</v>
      </c>
      <c r="E18" s="4">
        <f t="shared" si="0"/>
        <v>49581</v>
      </c>
      <c r="F18" s="3">
        <v>88832</v>
      </c>
      <c r="G18" s="3">
        <v>2497</v>
      </c>
      <c r="H18" s="4">
        <f t="shared" si="1"/>
        <v>91329</v>
      </c>
      <c r="I18" s="5">
        <f t="shared" si="2"/>
        <v>140910</v>
      </c>
      <c r="J18" s="6">
        <v>86207</v>
      </c>
      <c r="K18" s="7">
        <v>54703</v>
      </c>
      <c r="L18" s="8">
        <v>84082</v>
      </c>
      <c r="M18" s="3">
        <v>29599</v>
      </c>
      <c r="N18" s="3">
        <v>5383</v>
      </c>
      <c r="O18" s="9">
        <v>21846</v>
      </c>
    </row>
    <row r="19" spans="2:15" x14ac:dyDescent="0.2">
      <c r="B19" s="1" t="s">
        <v>26</v>
      </c>
      <c r="C19" s="2">
        <v>27208</v>
      </c>
      <c r="D19" s="3">
        <v>18101</v>
      </c>
      <c r="E19" s="4">
        <f t="shared" si="0"/>
        <v>45309</v>
      </c>
      <c r="F19" s="3">
        <v>84733</v>
      </c>
      <c r="G19" s="3">
        <v>2588</v>
      </c>
      <c r="H19" s="4">
        <f t="shared" si="1"/>
        <v>87321</v>
      </c>
      <c r="I19" s="5">
        <f t="shared" si="2"/>
        <v>132630</v>
      </c>
      <c r="J19" s="6">
        <v>82317</v>
      </c>
      <c r="K19" s="7">
        <v>50313</v>
      </c>
      <c r="L19" s="8">
        <v>78143</v>
      </c>
      <c r="M19" s="3">
        <v>29026</v>
      </c>
      <c r="N19" s="3">
        <v>4512</v>
      </c>
      <c r="O19" s="9">
        <v>20949</v>
      </c>
    </row>
    <row r="20" spans="2:15" x14ac:dyDescent="0.2">
      <c r="B20" s="23" t="s">
        <v>27</v>
      </c>
      <c r="C20" s="24">
        <v>2775</v>
      </c>
      <c r="D20" s="25">
        <v>1509</v>
      </c>
      <c r="E20" s="26">
        <f t="shared" ref="E20:E31" si="3">C20+D20</f>
        <v>4284</v>
      </c>
      <c r="F20" s="27">
        <v>7638</v>
      </c>
      <c r="G20" s="27">
        <v>271</v>
      </c>
      <c r="H20" s="26">
        <f t="shared" ref="H20:H31" si="4">F20+G20</f>
        <v>7909</v>
      </c>
      <c r="I20" s="28">
        <f t="shared" si="2"/>
        <v>12193</v>
      </c>
      <c r="J20" s="29">
        <v>7573</v>
      </c>
      <c r="K20" s="30">
        <v>4620</v>
      </c>
      <c r="L20" s="31">
        <v>7252</v>
      </c>
      <c r="M20" s="29">
        <v>2606</v>
      </c>
      <c r="N20" s="29">
        <v>384</v>
      </c>
      <c r="O20" s="30">
        <v>1951</v>
      </c>
    </row>
    <row r="21" spans="2:15" x14ac:dyDescent="0.2">
      <c r="B21" s="32" t="s">
        <v>28</v>
      </c>
      <c r="C21" s="24">
        <v>2018</v>
      </c>
      <c r="D21" s="25">
        <v>1346</v>
      </c>
      <c r="E21" s="26">
        <f t="shared" si="3"/>
        <v>3364</v>
      </c>
      <c r="F21" s="27">
        <v>7225</v>
      </c>
      <c r="G21" s="27">
        <v>208</v>
      </c>
      <c r="H21" s="26">
        <f t="shared" si="4"/>
        <v>7433</v>
      </c>
      <c r="I21" s="28">
        <f t="shared" si="2"/>
        <v>10797</v>
      </c>
      <c r="J21" s="29">
        <v>6584</v>
      </c>
      <c r="K21" s="30">
        <v>4213</v>
      </c>
      <c r="L21" s="31">
        <v>6608</v>
      </c>
      <c r="M21" s="29">
        <v>2309</v>
      </c>
      <c r="N21" s="29">
        <v>328</v>
      </c>
      <c r="O21" s="30">
        <v>1552</v>
      </c>
    </row>
    <row r="22" spans="2:15" x14ac:dyDescent="0.2">
      <c r="B22" s="32" t="s">
        <v>29</v>
      </c>
      <c r="C22" s="24">
        <v>2561</v>
      </c>
      <c r="D22" s="25">
        <v>1723</v>
      </c>
      <c r="E22" s="26">
        <f t="shared" si="3"/>
        <v>4284</v>
      </c>
      <c r="F22" s="27">
        <v>8939</v>
      </c>
      <c r="G22" s="27">
        <v>224</v>
      </c>
      <c r="H22" s="26">
        <f t="shared" si="4"/>
        <v>9163</v>
      </c>
      <c r="I22" s="28">
        <f t="shared" si="2"/>
        <v>13447</v>
      </c>
      <c r="J22" s="29">
        <v>8246</v>
      </c>
      <c r="K22" s="30">
        <v>5201</v>
      </c>
      <c r="L22" s="33">
        <v>8053</v>
      </c>
      <c r="M22" s="33">
        <v>3052</v>
      </c>
      <c r="N22" s="33">
        <v>374</v>
      </c>
      <c r="O22" s="34">
        <v>1968</v>
      </c>
    </row>
    <row r="23" spans="2:15" x14ac:dyDescent="0.2">
      <c r="B23" s="35" t="s">
        <v>30</v>
      </c>
      <c r="C23" s="24">
        <v>2234</v>
      </c>
      <c r="D23" s="25">
        <v>1434</v>
      </c>
      <c r="E23" s="26">
        <f t="shared" si="3"/>
        <v>3668</v>
      </c>
      <c r="F23" s="27">
        <v>6869</v>
      </c>
      <c r="G23" s="27">
        <v>211</v>
      </c>
      <c r="H23" s="26">
        <f t="shared" si="4"/>
        <v>7080</v>
      </c>
      <c r="I23" s="28">
        <f t="shared" si="2"/>
        <v>10748</v>
      </c>
      <c r="J23" s="29">
        <v>6571</v>
      </c>
      <c r="K23" s="30">
        <v>4177</v>
      </c>
      <c r="L23" s="31">
        <v>6429</v>
      </c>
      <c r="M23" s="29">
        <v>2430</v>
      </c>
      <c r="N23" s="29">
        <v>274</v>
      </c>
      <c r="O23" s="30">
        <v>1615</v>
      </c>
    </row>
    <row r="24" spans="2:15" x14ac:dyDescent="0.2">
      <c r="B24" s="35" t="s">
        <v>31</v>
      </c>
      <c r="C24" s="24">
        <v>2253</v>
      </c>
      <c r="D24" s="25">
        <v>1548</v>
      </c>
      <c r="E24" s="26">
        <f t="shared" si="3"/>
        <v>3801</v>
      </c>
      <c r="F24" s="27">
        <v>9637</v>
      </c>
      <c r="G24" s="27">
        <v>268</v>
      </c>
      <c r="H24" s="26">
        <f t="shared" si="4"/>
        <v>9905</v>
      </c>
      <c r="I24" s="28">
        <f t="shared" si="2"/>
        <v>13706</v>
      </c>
      <c r="J24" s="29">
        <v>7685</v>
      </c>
      <c r="K24" s="30">
        <v>6021</v>
      </c>
      <c r="L24" s="31">
        <v>7901</v>
      </c>
      <c r="M24" s="29">
        <v>3398</v>
      </c>
      <c r="N24" s="29">
        <v>472</v>
      </c>
      <c r="O24" s="30">
        <v>1935</v>
      </c>
    </row>
    <row r="25" spans="2:15" x14ac:dyDescent="0.2">
      <c r="B25" s="35" t="s">
        <v>32</v>
      </c>
      <c r="C25" s="24">
        <v>1946</v>
      </c>
      <c r="D25" s="25">
        <v>1490</v>
      </c>
      <c r="E25" s="26">
        <f t="shared" si="3"/>
        <v>3436</v>
      </c>
      <c r="F25" s="27">
        <v>7643</v>
      </c>
      <c r="G25" s="27">
        <v>218</v>
      </c>
      <c r="H25" s="26">
        <f t="shared" si="4"/>
        <v>7861</v>
      </c>
      <c r="I25" s="28">
        <f t="shared" si="2"/>
        <v>11297</v>
      </c>
      <c r="J25" s="29">
        <v>6660</v>
      </c>
      <c r="K25" s="30">
        <v>4637</v>
      </c>
      <c r="L25" s="31">
        <v>6563</v>
      </c>
      <c r="M25" s="29">
        <v>2547</v>
      </c>
      <c r="N25" s="29">
        <v>406</v>
      </c>
      <c r="O25" s="30">
        <v>1781</v>
      </c>
    </row>
    <row r="26" spans="2:15" x14ac:dyDescent="0.2">
      <c r="B26" s="35" t="s">
        <v>33</v>
      </c>
      <c r="C26" s="24">
        <v>2312</v>
      </c>
      <c r="D26" s="25">
        <v>1625</v>
      </c>
      <c r="E26" s="26">
        <f t="shared" si="3"/>
        <v>3937</v>
      </c>
      <c r="F26" s="27">
        <v>9182</v>
      </c>
      <c r="G26" s="27">
        <v>299</v>
      </c>
      <c r="H26" s="26">
        <f t="shared" si="4"/>
        <v>9481</v>
      </c>
      <c r="I26" s="28">
        <f t="shared" si="2"/>
        <v>13418</v>
      </c>
      <c r="J26" s="29">
        <v>8143</v>
      </c>
      <c r="K26" s="30">
        <v>5275</v>
      </c>
      <c r="L26" s="31">
        <v>7947</v>
      </c>
      <c r="M26" s="29">
        <v>3103</v>
      </c>
      <c r="N26" s="29">
        <v>395</v>
      </c>
      <c r="O26" s="30">
        <v>1973</v>
      </c>
    </row>
    <row r="27" spans="2:15" x14ac:dyDescent="0.2">
      <c r="B27" s="35" t="s">
        <v>34</v>
      </c>
      <c r="C27" s="24">
        <v>2872</v>
      </c>
      <c r="D27" s="25">
        <v>1659</v>
      </c>
      <c r="E27" s="26">
        <f t="shared" si="3"/>
        <v>4531</v>
      </c>
      <c r="F27" s="27">
        <v>9653</v>
      </c>
      <c r="G27" s="27">
        <v>305</v>
      </c>
      <c r="H27" s="26">
        <f t="shared" si="4"/>
        <v>9958</v>
      </c>
      <c r="I27" s="28">
        <f t="shared" si="2"/>
        <v>14489</v>
      </c>
      <c r="J27" s="29">
        <v>8889</v>
      </c>
      <c r="K27" s="30">
        <v>5600</v>
      </c>
      <c r="L27" s="31">
        <v>8739</v>
      </c>
      <c r="M27" s="29">
        <v>3193</v>
      </c>
      <c r="N27" s="29">
        <v>407</v>
      </c>
      <c r="O27" s="30">
        <v>2150</v>
      </c>
    </row>
    <row r="28" spans="2:15" x14ac:dyDescent="0.2">
      <c r="B28" s="35" t="s">
        <v>35</v>
      </c>
      <c r="C28" s="24">
        <v>2228</v>
      </c>
      <c r="D28" s="25">
        <v>1395</v>
      </c>
      <c r="E28" s="26">
        <f t="shared" si="3"/>
        <v>3623</v>
      </c>
      <c r="F28" s="27">
        <v>7962</v>
      </c>
      <c r="G28" s="27">
        <v>260</v>
      </c>
      <c r="H28" s="26">
        <f t="shared" si="4"/>
        <v>8222</v>
      </c>
      <c r="I28" s="28">
        <f t="shared" si="2"/>
        <v>11845</v>
      </c>
      <c r="J28" s="29">
        <v>7126</v>
      </c>
      <c r="K28" s="30">
        <v>4719</v>
      </c>
      <c r="L28" s="31">
        <v>7043</v>
      </c>
      <c r="M28" s="29">
        <v>2705</v>
      </c>
      <c r="N28" s="29">
        <v>297</v>
      </c>
      <c r="O28" s="30">
        <v>1800</v>
      </c>
    </row>
    <row r="29" spans="2:15" x14ac:dyDescent="0.2">
      <c r="B29" s="35" t="s">
        <v>36</v>
      </c>
      <c r="C29" s="24">
        <v>2552</v>
      </c>
      <c r="D29" s="25">
        <v>1606</v>
      </c>
      <c r="E29" s="26">
        <f t="shared" si="3"/>
        <v>4158</v>
      </c>
      <c r="F29" s="27">
        <v>9353</v>
      </c>
      <c r="G29" s="27">
        <v>312</v>
      </c>
      <c r="H29" s="26">
        <f t="shared" si="4"/>
        <v>9665</v>
      </c>
      <c r="I29" s="28">
        <f t="shared" si="2"/>
        <v>13823</v>
      </c>
      <c r="J29" s="29">
        <v>8414</v>
      </c>
      <c r="K29" s="30">
        <v>5409</v>
      </c>
      <c r="L29" s="31">
        <v>8128</v>
      </c>
      <c r="M29" s="29">
        <v>3071</v>
      </c>
      <c r="N29" s="29">
        <v>420</v>
      </c>
      <c r="O29" s="30">
        <v>2204</v>
      </c>
    </row>
    <row r="30" spans="2:15" x14ac:dyDescent="0.2">
      <c r="B30" s="35" t="s">
        <v>37</v>
      </c>
      <c r="C30" s="24">
        <v>2398</v>
      </c>
      <c r="D30" s="25">
        <v>1659</v>
      </c>
      <c r="E30" s="26">
        <f t="shared" si="3"/>
        <v>4057</v>
      </c>
      <c r="F30" s="27">
        <v>8772</v>
      </c>
      <c r="G30" s="27">
        <v>309</v>
      </c>
      <c r="H30" s="26">
        <f t="shared" si="4"/>
        <v>9081</v>
      </c>
      <c r="I30" s="28">
        <f t="shared" si="2"/>
        <v>13138</v>
      </c>
      <c r="J30" s="29">
        <v>8090</v>
      </c>
      <c r="K30" s="30">
        <v>5048</v>
      </c>
      <c r="L30" s="31">
        <v>7369</v>
      </c>
      <c r="M30" s="29">
        <v>3266</v>
      </c>
      <c r="N30" s="29">
        <v>383</v>
      </c>
      <c r="O30" s="30">
        <v>2120</v>
      </c>
    </row>
    <row r="31" spans="2:15" x14ac:dyDescent="0.2">
      <c r="B31" s="35" t="s">
        <v>38</v>
      </c>
      <c r="C31" s="24">
        <v>2061</v>
      </c>
      <c r="D31" s="25">
        <v>1339</v>
      </c>
      <c r="E31" s="26">
        <f t="shared" si="3"/>
        <v>3400</v>
      </c>
      <c r="F31" s="27">
        <v>7627</v>
      </c>
      <c r="G31" s="27">
        <v>271</v>
      </c>
      <c r="H31" s="26">
        <f t="shared" si="4"/>
        <v>7898</v>
      </c>
      <c r="I31" s="28">
        <f t="shared" si="2"/>
        <v>11298</v>
      </c>
      <c r="J31" s="29">
        <v>6652</v>
      </c>
      <c r="K31" s="30">
        <v>4646</v>
      </c>
      <c r="L31" s="31">
        <v>6478</v>
      </c>
      <c r="M31" s="29">
        <v>2713</v>
      </c>
      <c r="N31" s="29">
        <v>327</v>
      </c>
      <c r="O31" s="30">
        <v>1780</v>
      </c>
    </row>
    <row r="32" spans="2:15" x14ac:dyDescent="0.2">
      <c r="B32" s="36" t="s">
        <v>39</v>
      </c>
      <c r="C32" s="11">
        <f>SUM(C20:C31)</f>
        <v>28210</v>
      </c>
      <c r="D32" s="37">
        <f t="shared" ref="D32:O32" si="5">SUM(D20:D31)</f>
        <v>18333</v>
      </c>
      <c r="E32" s="3">
        <f t="shared" si="5"/>
        <v>46543</v>
      </c>
      <c r="F32" s="37">
        <f t="shared" si="5"/>
        <v>100500</v>
      </c>
      <c r="G32" s="37">
        <f t="shared" si="5"/>
        <v>3156</v>
      </c>
      <c r="H32" s="3">
        <f t="shared" si="5"/>
        <v>103656</v>
      </c>
      <c r="I32" s="38">
        <f t="shared" si="5"/>
        <v>150199</v>
      </c>
      <c r="J32" s="11">
        <f t="shared" si="5"/>
        <v>90633</v>
      </c>
      <c r="K32" s="16">
        <f t="shared" si="5"/>
        <v>59566</v>
      </c>
      <c r="L32" s="15">
        <f t="shared" si="5"/>
        <v>88510</v>
      </c>
      <c r="M32" s="11">
        <f t="shared" si="5"/>
        <v>34393</v>
      </c>
      <c r="N32" s="11">
        <f t="shared" si="5"/>
        <v>4467</v>
      </c>
      <c r="O32" s="16">
        <f t="shared" si="5"/>
        <v>22829</v>
      </c>
    </row>
    <row r="33" spans="2:15" x14ac:dyDescent="0.2">
      <c r="B33" s="35" t="s">
        <v>40</v>
      </c>
      <c r="C33" s="24">
        <v>2404</v>
      </c>
      <c r="D33" s="25">
        <v>1389</v>
      </c>
      <c r="E33" s="26">
        <f t="shared" ref="E33:E34" si="6">C33+D33</f>
        <v>3793</v>
      </c>
      <c r="F33" s="27">
        <v>10904</v>
      </c>
      <c r="G33" s="27">
        <v>453</v>
      </c>
      <c r="H33" s="26">
        <f>F33+G33</f>
        <v>11357</v>
      </c>
      <c r="I33" s="28">
        <f>E33+H33</f>
        <v>15150</v>
      </c>
      <c r="J33" s="29">
        <v>9253</v>
      </c>
      <c r="K33" s="30">
        <v>5897</v>
      </c>
      <c r="L33" s="31">
        <v>9313</v>
      </c>
      <c r="M33" s="29">
        <v>3555</v>
      </c>
      <c r="N33" s="29">
        <v>357</v>
      </c>
      <c r="O33" s="30">
        <v>1925</v>
      </c>
    </row>
    <row r="34" spans="2:15" x14ac:dyDescent="0.2">
      <c r="B34" s="36" t="s">
        <v>614</v>
      </c>
      <c r="C34" s="11">
        <f>SUM(C33:C33)</f>
        <v>2404</v>
      </c>
      <c r="D34" s="11">
        <f>SUM(D33:D33)</f>
        <v>1389</v>
      </c>
      <c r="E34" s="3">
        <f t="shared" si="6"/>
        <v>3793</v>
      </c>
      <c r="F34" s="37">
        <f>SUM(F33:F33)</f>
        <v>10904</v>
      </c>
      <c r="G34" s="37">
        <f>SUM(G33:G33)</f>
        <v>453</v>
      </c>
      <c r="H34" s="3">
        <f>F34+G34</f>
        <v>11357</v>
      </c>
      <c r="I34" s="38">
        <f t="shared" ref="I34:O34" si="7">SUM(I33:I33)</f>
        <v>15150</v>
      </c>
      <c r="J34" s="11">
        <f t="shared" si="7"/>
        <v>9253</v>
      </c>
      <c r="K34" s="16">
        <f t="shared" si="7"/>
        <v>5897</v>
      </c>
      <c r="L34" s="15">
        <f t="shared" si="7"/>
        <v>9313</v>
      </c>
      <c r="M34" s="11">
        <f t="shared" si="7"/>
        <v>3555</v>
      </c>
      <c r="N34" s="11">
        <f t="shared" si="7"/>
        <v>357</v>
      </c>
      <c r="O34" s="16">
        <f t="shared" si="7"/>
        <v>1925</v>
      </c>
    </row>
    <row r="35" spans="2:15" ht="12.75" thickBot="1" x14ac:dyDescent="0.25">
      <c r="B35" s="39" t="s">
        <v>41</v>
      </c>
      <c r="C35" s="40">
        <f t="shared" ref="C35:O35" si="8">C11+C12+C13+C14+C15+C16+C17+C18+C19+C32+C34</f>
        <v>416836</v>
      </c>
      <c r="D35" s="40">
        <f t="shared" si="8"/>
        <v>228400</v>
      </c>
      <c r="E35" s="40">
        <f t="shared" si="8"/>
        <v>645236</v>
      </c>
      <c r="F35" s="40">
        <f t="shared" si="8"/>
        <v>1185933</v>
      </c>
      <c r="G35" s="40">
        <f t="shared" si="8"/>
        <v>70335</v>
      </c>
      <c r="H35" s="40">
        <f t="shared" si="8"/>
        <v>1256268</v>
      </c>
      <c r="I35" s="40">
        <f t="shared" si="8"/>
        <v>1901504</v>
      </c>
      <c r="J35" s="40">
        <f t="shared" si="8"/>
        <v>1202564</v>
      </c>
      <c r="K35" s="40">
        <f t="shared" si="8"/>
        <v>698940</v>
      </c>
      <c r="L35" s="40">
        <f t="shared" si="8"/>
        <v>1223134</v>
      </c>
      <c r="M35" s="40">
        <f t="shared" si="8"/>
        <v>260652</v>
      </c>
      <c r="N35" s="40">
        <f t="shared" si="8"/>
        <v>53563</v>
      </c>
      <c r="O35" s="41">
        <f t="shared" si="8"/>
        <v>364155</v>
      </c>
    </row>
    <row r="36" spans="2:15" x14ac:dyDescent="0.2">
      <c r="B36" s="187" t="s">
        <v>147</v>
      </c>
    </row>
    <row r="37" spans="2:15" x14ac:dyDescent="0.2">
      <c r="B37" s="187" t="s">
        <v>148</v>
      </c>
    </row>
  </sheetData>
  <mergeCells count="7">
    <mergeCell ref="B5:O5"/>
    <mergeCell ref="B6:O6"/>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pageSetup orientation="portrait" verticalDpi="0" r:id="rId1"/>
  <ignoredErrors>
    <ignoredError sqref="C32:D32 F32:G32 J32:O32" formulaRange="1"/>
    <ignoredError sqref="E34 H34" formula="1"/>
    <ignoredError sqref="E32 H32:I32"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Q56"/>
  <sheetViews>
    <sheetView showGridLines="0" zoomScaleNormal="100" workbookViewId="0"/>
  </sheetViews>
  <sheetFormatPr baseColWidth="10" defaultColWidth="11.42578125" defaultRowHeight="12" x14ac:dyDescent="0.2"/>
  <cols>
    <col min="1" max="1" width="6" style="187" customWidth="1"/>
    <col min="2" max="2" width="12.42578125" style="187" customWidth="1"/>
    <col min="3" max="16384" width="11.42578125" style="187"/>
  </cols>
  <sheetData>
    <row r="2" spans="1:17" s="381" customFormat="1" ht="12.75" x14ac:dyDescent="0.2">
      <c r="A2" s="216" t="s">
        <v>119</v>
      </c>
    </row>
    <row r="3" spans="1:17" s="381" customFormat="1" ht="12.75" x14ac:dyDescent="0.2">
      <c r="A3" s="216" t="s">
        <v>120</v>
      </c>
    </row>
    <row r="4" spans="1:17" s="381" customFormat="1" ht="12.75" x14ac:dyDescent="0.2"/>
    <row r="5" spans="1:17" s="381" customFormat="1" ht="12.75" x14ac:dyDescent="0.2">
      <c r="B5" s="418" t="s">
        <v>604</v>
      </c>
      <c r="C5" s="418"/>
      <c r="D5" s="418"/>
      <c r="E5" s="418"/>
      <c r="F5" s="418"/>
      <c r="G5" s="418"/>
      <c r="H5" s="418"/>
      <c r="I5" s="418"/>
      <c r="J5" s="418"/>
      <c r="K5" s="418"/>
      <c r="L5" s="418"/>
      <c r="M5" s="418"/>
      <c r="N5" s="418"/>
      <c r="O5" s="418"/>
      <c r="Q5" s="401" t="s">
        <v>599</v>
      </c>
    </row>
    <row r="6" spans="1:17" s="381" customFormat="1" ht="12.75" x14ac:dyDescent="0.2">
      <c r="B6" s="418" t="str">
        <f>'Solicitudes Nacional'!B6:O6</f>
        <v>Julio de 2008 a enero 2018</v>
      </c>
      <c r="C6" s="418"/>
      <c r="D6" s="418"/>
      <c r="E6" s="418"/>
      <c r="F6" s="418"/>
      <c r="G6" s="418"/>
      <c r="H6" s="418"/>
      <c r="I6" s="418"/>
      <c r="J6" s="418"/>
      <c r="K6" s="418"/>
      <c r="L6" s="418"/>
      <c r="M6" s="418"/>
      <c r="N6" s="418"/>
      <c r="O6" s="418"/>
    </row>
    <row r="7" spans="1:17" ht="12.75" thickBot="1" x14ac:dyDescent="0.25"/>
    <row r="8" spans="1:17" ht="12.75" thickBot="1" x14ac:dyDescent="0.25">
      <c r="B8" s="419" t="s">
        <v>42</v>
      </c>
      <c r="C8" s="420"/>
      <c r="D8" s="420"/>
      <c r="E8" s="420"/>
      <c r="F8" s="420"/>
      <c r="G8" s="420"/>
      <c r="H8" s="420"/>
      <c r="I8" s="420"/>
      <c r="J8" s="420"/>
      <c r="K8" s="420"/>
      <c r="L8" s="420"/>
      <c r="M8" s="420"/>
      <c r="N8" s="420"/>
      <c r="O8" s="421"/>
    </row>
    <row r="9" spans="1:17" ht="12.75" thickBot="1" x14ac:dyDescent="0.25">
      <c r="B9" s="422" t="s">
        <v>43</v>
      </c>
      <c r="C9" s="419" t="s">
        <v>2</v>
      </c>
      <c r="D9" s="420"/>
      <c r="E9" s="420"/>
      <c r="F9" s="420"/>
      <c r="G9" s="420"/>
      <c r="H9" s="420"/>
      <c r="I9" s="421"/>
      <c r="J9" s="419" t="s">
        <v>3</v>
      </c>
      <c r="K9" s="421"/>
      <c r="L9" s="419" t="s">
        <v>4</v>
      </c>
      <c r="M9" s="420"/>
      <c r="N9" s="420"/>
      <c r="O9" s="421"/>
    </row>
    <row r="10" spans="1:17" ht="24.75" thickBot="1" x14ac:dyDescent="0.25">
      <c r="B10" s="428"/>
      <c r="C10" s="92" t="s">
        <v>5</v>
      </c>
      <c r="D10" s="93" t="s">
        <v>6</v>
      </c>
      <c r="E10" s="94" t="s">
        <v>7</v>
      </c>
      <c r="F10" s="93" t="s">
        <v>8</v>
      </c>
      <c r="G10" s="93" t="s">
        <v>9</v>
      </c>
      <c r="H10" s="95" t="s">
        <v>10</v>
      </c>
      <c r="I10" s="96" t="s">
        <v>44</v>
      </c>
      <c r="J10" s="97" t="s">
        <v>45</v>
      </c>
      <c r="K10" s="98" t="s">
        <v>13</v>
      </c>
      <c r="L10" s="99" t="s">
        <v>14</v>
      </c>
      <c r="M10" s="100" t="s">
        <v>15</v>
      </c>
      <c r="N10" s="100" t="s">
        <v>16</v>
      </c>
      <c r="O10" s="101" t="s">
        <v>17</v>
      </c>
    </row>
    <row r="11" spans="1:17" x14ac:dyDescent="0.2">
      <c r="B11" s="52" t="s">
        <v>18</v>
      </c>
      <c r="C11" s="53">
        <v>83926</v>
      </c>
      <c r="D11" s="54">
        <v>21763</v>
      </c>
      <c r="E11" s="55">
        <f t="shared" ref="E11:E16" si="0">C11+D11</f>
        <v>105689</v>
      </c>
      <c r="F11" s="54">
        <v>9666</v>
      </c>
      <c r="G11" s="54">
        <v>1628</v>
      </c>
      <c r="H11" s="56">
        <f t="shared" ref="H11:H17" si="1">F11+G11</f>
        <v>11294</v>
      </c>
      <c r="I11" s="57">
        <f t="shared" ref="I11:I16" si="2">E11+H11</f>
        <v>116983</v>
      </c>
      <c r="J11" s="53">
        <v>89933</v>
      </c>
      <c r="K11" s="58">
        <v>27050</v>
      </c>
      <c r="L11" s="59">
        <v>79515</v>
      </c>
      <c r="M11" s="60">
        <v>1004</v>
      </c>
      <c r="N11" s="60">
        <v>0</v>
      </c>
      <c r="O11" s="61">
        <v>36464</v>
      </c>
    </row>
    <row r="12" spans="1:17" x14ac:dyDescent="0.2">
      <c r="B12" s="52" t="s">
        <v>19</v>
      </c>
      <c r="C12" s="11">
        <v>57791</v>
      </c>
      <c r="D12" s="37">
        <v>20961</v>
      </c>
      <c r="E12" s="4">
        <f t="shared" si="0"/>
        <v>78752</v>
      </c>
      <c r="F12" s="37">
        <v>277006</v>
      </c>
      <c r="G12" s="37">
        <v>9792</v>
      </c>
      <c r="H12" s="62">
        <f t="shared" si="1"/>
        <v>286798</v>
      </c>
      <c r="I12" s="63">
        <f t="shared" si="2"/>
        <v>365550</v>
      </c>
      <c r="J12" s="11">
        <v>224962</v>
      </c>
      <c r="K12" s="64">
        <v>140588</v>
      </c>
      <c r="L12" s="65">
        <v>272721</v>
      </c>
      <c r="M12" s="65">
        <v>26657</v>
      </c>
      <c r="N12" s="65">
        <v>0</v>
      </c>
      <c r="O12" s="66">
        <v>66172</v>
      </c>
    </row>
    <row r="13" spans="1:17" x14ac:dyDescent="0.2">
      <c r="B13" s="52" t="s">
        <v>20</v>
      </c>
      <c r="C13" s="65">
        <v>36098</v>
      </c>
      <c r="D13" s="67">
        <v>13242</v>
      </c>
      <c r="E13" s="4">
        <f t="shared" si="0"/>
        <v>49340</v>
      </c>
      <c r="F13" s="67">
        <v>137903</v>
      </c>
      <c r="G13" s="67">
        <v>9911</v>
      </c>
      <c r="H13" s="62">
        <f t="shared" si="1"/>
        <v>147814</v>
      </c>
      <c r="I13" s="63">
        <f t="shared" si="2"/>
        <v>197154</v>
      </c>
      <c r="J13" s="11">
        <v>119654</v>
      </c>
      <c r="K13" s="64">
        <v>77500</v>
      </c>
      <c r="L13" s="65">
        <v>120953</v>
      </c>
      <c r="M13" s="65">
        <v>25691</v>
      </c>
      <c r="N13" s="65">
        <v>3837</v>
      </c>
      <c r="O13" s="66">
        <v>46673</v>
      </c>
    </row>
    <row r="14" spans="1:17" x14ac:dyDescent="0.2">
      <c r="B14" s="52" t="s">
        <v>21</v>
      </c>
      <c r="C14" s="11">
        <v>29811</v>
      </c>
      <c r="D14" s="37">
        <v>10346</v>
      </c>
      <c r="E14" s="4">
        <f t="shared" si="0"/>
        <v>40157</v>
      </c>
      <c r="F14" s="37">
        <v>90244</v>
      </c>
      <c r="G14" s="37">
        <v>8697</v>
      </c>
      <c r="H14" s="62">
        <f t="shared" si="1"/>
        <v>98941</v>
      </c>
      <c r="I14" s="63">
        <f t="shared" si="2"/>
        <v>139098</v>
      </c>
      <c r="J14" s="11">
        <v>84677</v>
      </c>
      <c r="K14" s="9">
        <v>54421</v>
      </c>
      <c r="L14" s="65">
        <v>81301</v>
      </c>
      <c r="M14" s="65">
        <v>19165</v>
      </c>
      <c r="N14" s="65">
        <v>8017</v>
      </c>
      <c r="O14" s="66">
        <v>30615</v>
      </c>
    </row>
    <row r="15" spans="1:17" x14ac:dyDescent="0.2">
      <c r="B15" s="52" t="s">
        <v>22</v>
      </c>
      <c r="C15" s="11">
        <v>29013</v>
      </c>
      <c r="D15" s="37">
        <v>9891</v>
      </c>
      <c r="E15" s="4">
        <f t="shared" si="0"/>
        <v>38904</v>
      </c>
      <c r="F15" s="37">
        <v>113335</v>
      </c>
      <c r="G15" s="37">
        <v>7011</v>
      </c>
      <c r="H15" s="62">
        <f t="shared" si="1"/>
        <v>120346</v>
      </c>
      <c r="I15" s="63">
        <f t="shared" si="2"/>
        <v>159250</v>
      </c>
      <c r="J15" s="11">
        <v>95235</v>
      </c>
      <c r="K15" s="9">
        <v>64015</v>
      </c>
      <c r="L15" s="65">
        <v>105745</v>
      </c>
      <c r="M15" s="65">
        <v>20843</v>
      </c>
      <c r="N15" s="65">
        <v>7849</v>
      </c>
      <c r="O15" s="66">
        <v>24813</v>
      </c>
    </row>
    <row r="16" spans="1:17" x14ac:dyDescent="0.2">
      <c r="B16" s="52" t="s">
        <v>23</v>
      </c>
      <c r="C16" s="11">
        <v>29558</v>
      </c>
      <c r="D16" s="37">
        <v>8904</v>
      </c>
      <c r="E16" s="4">
        <f t="shared" si="0"/>
        <v>38462</v>
      </c>
      <c r="F16" s="37">
        <v>65551</v>
      </c>
      <c r="G16" s="37">
        <v>6049</v>
      </c>
      <c r="H16" s="62">
        <f t="shared" si="1"/>
        <v>71600</v>
      </c>
      <c r="I16" s="63">
        <f t="shared" si="2"/>
        <v>110062</v>
      </c>
      <c r="J16" s="11">
        <v>65774</v>
      </c>
      <c r="K16" s="9">
        <v>44288</v>
      </c>
      <c r="L16" s="65">
        <v>68652</v>
      </c>
      <c r="M16" s="65">
        <v>19386</v>
      </c>
      <c r="N16" s="65">
        <v>5326</v>
      </c>
      <c r="O16" s="66">
        <v>16698</v>
      </c>
    </row>
    <row r="17" spans="2:15" x14ac:dyDescent="0.2">
      <c r="B17" s="52" t="s">
        <v>24</v>
      </c>
      <c r="C17" s="11">
        <v>32593</v>
      </c>
      <c r="D17" s="37">
        <v>9996</v>
      </c>
      <c r="E17" s="4">
        <f>C17+D17</f>
        <v>42589</v>
      </c>
      <c r="F17" s="37">
        <v>70041</v>
      </c>
      <c r="G17" s="37">
        <v>5270</v>
      </c>
      <c r="H17" s="62">
        <f t="shared" si="1"/>
        <v>75311</v>
      </c>
      <c r="I17" s="63">
        <f>E17+H17</f>
        <v>117900</v>
      </c>
      <c r="J17" s="11">
        <v>70002</v>
      </c>
      <c r="K17" s="9">
        <v>47898</v>
      </c>
      <c r="L17" s="15">
        <v>72047</v>
      </c>
      <c r="M17" s="11">
        <v>22546</v>
      </c>
      <c r="N17" s="11">
        <v>5133</v>
      </c>
      <c r="O17" s="16">
        <v>18174</v>
      </c>
    </row>
    <row r="18" spans="2:15" x14ac:dyDescent="0.2">
      <c r="B18" s="52" t="s">
        <v>25</v>
      </c>
      <c r="C18" s="11">
        <v>26413</v>
      </c>
      <c r="D18" s="37">
        <v>11689</v>
      </c>
      <c r="E18" s="4">
        <f>C18+D18</f>
        <v>38102</v>
      </c>
      <c r="F18" s="37">
        <v>71155</v>
      </c>
      <c r="G18" s="37">
        <v>2081</v>
      </c>
      <c r="H18" s="62">
        <f>F18+G18</f>
        <v>73236</v>
      </c>
      <c r="I18" s="63">
        <f>E18+H18</f>
        <v>111338</v>
      </c>
      <c r="J18" s="11">
        <v>66001</v>
      </c>
      <c r="K18" s="9">
        <v>45337</v>
      </c>
      <c r="L18" s="65">
        <v>65219</v>
      </c>
      <c r="M18" s="65">
        <v>24952</v>
      </c>
      <c r="N18" s="65">
        <v>4306</v>
      </c>
      <c r="O18" s="66">
        <v>16861</v>
      </c>
    </row>
    <row r="19" spans="2:15" x14ac:dyDescent="0.2">
      <c r="B19" s="68" t="s">
        <v>634</v>
      </c>
      <c r="C19" s="69">
        <v>1761</v>
      </c>
      <c r="D19" s="70">
        <v>985</v>
      </c>
      <c r="E19" s="71">
        <f t="shared" ref="E19:E30" si="3">C19+D19</f>
        <v>2746</v>
      </c>
      <c r="F19" s="72">
        <v>4626</v>
      </c>
      <c r="G19" s="72">
        <v>185</v>
      </c>
      <c r="H19" s="73">
        <f t="shared" ref="H19:H30" si="4">F19+G19</f>
        <v>4811</v>
      </c>
      <c r="I19" s="74">
        <f t="shared" ref="I19:I30" si="5">E19+H19</f>
        <v>7557</v>
      </c>
      <c r="J19" s="75">
        <v>4599</v>
      </c>
      <c r="K19" s="76">
        <v>2958</v>
      </c>
      <c r="L19" s="75">
        <v>4426</v>
      </c>
      <c r="M19" s="72">
        <v>1792</v>
      </c>
      <c r="N19" s="72">
        <v>268</v>
      </c>
      <c r="O19" s="76">
        <v>1071</v>
      </c>
    </row>
    <row r="20" spans="2:15" x14ac:dyDescent="0.2">
      <c r="B20" s="32" t="s">
        <v>28</v>
      </c>
      <c r="C20" s="24">
        <v>1748</v>
      </c>
      <c r="D20" s="25">
        <v>891</v>
      </c>
      <c r="E20" s="77">
        <f t="shared" si="3"/>
        <v>2639</v>
      </c>
      <c r="F20" s="27">
        <v>5017</v>
      </c>
      <c r="G20" s="27">
        <v>185</v>
      </c>
      <c r="H20" s="78">
        <f t="shared" si="4"/>
        <v>5202</v>
      </c>
      <c r="I20" s="79">
        <f t="shared" si="5"/>
        <v>7841</v>
      </c>
      <c r="J20" s="29">
        <v>4828</v>
      </c>
      <c r="K20" s="80">
        <v>3013</v>
      </c>
      <c r="L20" s="29">
        <v>4796</v>
      </c>
      <c r="M20" s="27">
        <v>1800</v>
      </c>
      <c r="N20" s="27">
        <v>260</v>
      </c>
      <c r="O20" s="80">
        <v>985</v>
      </c>
    </row>
    <row r="21" spans="2:15" x14ac:dyDescent="0.2">
      <c r="B21" s="35" t="s">
        <v>29</v>
      </c>
      <c r="C21" s="24">
        <v>1930</v>
      </c>
      <c r="D21" s="25">
        <v>1048</v>
      </c>
      <c r="E21" s="77">
        <f t="shared" si="3"/>
        <v>2978</v>
      </c>
      <c r="F21" s="27">
        <v>5396</v>
      </c>
      <c r="G21" s="27">
        <v>178</v>
      </c>
      <c r="H21" s="78">
        <f t="shared" si="4"/>
        <v>5574</v>
      </c>
      <c r="I21" s="79">
        <f t="shared" si="5"/>
        <v>8552</v>
      </c>
      <c r="J21" s="29">
        <v>5239</v>
      </c>
      <c r="K21" s="80">
        <v>3313</v>
      </c>
      <c r="L21" s="29">
        <v>5115</v>
      </c>
      <c r="M21" s="27">
        <v>1881</v>
      </c>
      <c r="N21" s="27">
        <v>310</v>
      </c>
      <c r="O21" s="80">
        <v>1246</v>
      </c>
    </row>
    <row r="22" spans="2:15" x14ac:dyDescent="0.2">
      <c r="B22" s="35" t="s">
        <v>46</v>
      </c>
      <c r="C22" s="24">
        <v>1775</v>
      </c>
      <c r="D22" s="25">
        <v>961</v>
      </c>
      <c r="E22" s="77">
        <f t="shared" si="3"/>
        <v>2736</v>
      </c>
      <c r="F22" s="27">
        <v>5140</v>
      </c>
      <c r="G22" s="27">
        <v>171</v>
      </c>
      <c r="H22" s="73">
        <f t="shared" si="4"/>
        <v>5311</v>
      </c>
      <c r="I22" s="74">
        <f t="shared" si="5"/>
        <v>8047</v>
      </c>
      <c r="J22" s="29">
        <v>4757</v>
      </c>
      <c r="K22" s="80">
        <v>3290</v>
      </c>
      <c r="L22" s="29">
        <v>4586</v>
      </c>
      <c r="M22" s="27">
        <v>1902</v>
      </c>
      <c r="N22" s="27">
        <v>257</v>
      </c>
      <c r="O22" s="80">
        <v>1302</v>
      </c>
    </row>
    <row r="23" spans="2:15" x14ac:dyDescent="0.2">
      <c r="B23" s="35" t="s">
        <v>31</v>
      </c>
      <c r="C23" s="24">
        <v>1821</v>
      </c>
      <c r="D23" s="25">
        <v>982</v>
      </c>
      <c r="E23" s="77">
        <f t="shared" si="3"/>
        <v>2803</v>
      </c>
      <c r="F23" s="27">
        <v>6939</v>
      </c>
      <c r="G23" s="27">
        <v>196</v>
      </c>
      <c r="H23" s="73">
        <f t="shared" si="4"/>
        <v>7135</v>
      </c>
      <c r="I23" s="74">
        <f t="shared" si="5"/>
        <v>9938</v>
      </c>
      <c r="J23" s="29">
        <v>5454</v>
      </c>
      <c r="K23" s="80">
        <v>4484</v>
      </c>
      <c r="L23" s="29">
        <v>5424</v>
      </c>
      <c r="M23" s="27">
        <v>2516</v>
      </c>
      <c r="N23" s="27">
        <v>363</v>
      </c>
      <c r="O23" s="80">
        <v>1635</v>
      </c>
    </row>
    <row r="24" spans="2:15" x14ac:dyDescent="0.2">
      <c r="B24" s="35" t="s">
        <v>32</v>
      </c>
      <c r="C24" s="24">
        <v>1564</v>
      </c>
      <c r="D24" s="25">
        <v>922</v>
      </c>
      <c r="E24" s="77">
        <f t="shared" si="3"/>
        <v>2486</v>
      </c>
      <c r="F24" s="27">
        <v>4978</v>
      </c>
      <c r="G24" s="27">
        <v>136</v>
      </c>
      <c r="H24" s="73">
        <f t="shared" si="4"/>
        <v>5114</v>
      </c>
      <c r="I24" s="74">
        <f t="shared" si="5"/>
        <v>7600</v>
      </c>
      <c r="J24" s="29">
        <v>4532</v>
      </c>
      <c r="K24" s="80">
        <v>3068</v>
      </c>
      <c r="L24" s="29">
        <v>4381</v>
      </c>
      <c r="M24" s="27">
        <v>1668</v>
      </c>
      <c r="N24" s="27">
        <v>252</v>
      </c>
      <c r="O24" s="80">
        <v>1299</v>
      </c>
    </row>
    <row r="25" spans="2:15" x14ac:dyDescent="0.2">
      <c r="B25" s="35" t="s">
        <v>33</v>
      </c>
      <c r="C25" s="24">
        <v>1620</v>
      </c>
      <c r="D25" s="25">
        <v>1018</v>
      </c>
      <c r="E25" s="77">
        <f t="shared" si="3"/>
        <v>2638</v>
      </c>
      <c r="F25" s="27">
        <v>5244</v>
      </c>
      <c r="G25" s="27">
        <v>174</v>
      </c>
      <c r="H25" s="73">
        <f t="shared" si="4"/>
        <v>5418</v>
      </c>
      <c r="I25" s="74">
        <f t="shared" si="5"/>
        <v>8056</v>
      </c>
      <c r="J25" s="29">
        <v>4815</v>
      </c>
      <c r="K25" s="80">
        <v>3241</v>
      </c>
      <c r="L25" s="29">
        <v>4831</v>
      </c>
      <c r="M25" s="27">
        <v>1707</v>
      </c>
      <c r="N25" s="27">
        <v>247</v>
      </c>
      <c r="O25" s="80">
        <v>1271</v>
      </c>
    </row>
    <row r="26" spans="2:15" x14ac:dyDescent="0.2">
      <c r="B26" s="35" t="s">
        <v>34</v>
      </c>
      <c r="C26" s="24">
        <v>1885</v>
      </c>
      <c r="D26" s="25">
        <v>1178</v>
      </c>
      <c r="E26" s="77">
        <f t="shared" si="3"/>
        <v>3063</v>
      </c>
      <c r="F26" s="27">
        <v>6750</v>
      </c>
      <c r="G26" s="27">
        <v>204</v>
      </c>
      <c r="H26" s="73">
        <f t="shared" si="4"/>
        <v>6954</v>
      </c>
      <c r="I26" s="74">
        <f t="shared" si="5"/>
        <v>10017</v>
      </c>
      <c r="J26" s="29">
        <v>5960</v>
      </c>
      <c r="K26" s="80">
        <v>4057</v>
      </c>
      <c r="L26" s="29">
        <v>5840</v>
      </c>
      <c r="M26" s="27">
        <v>2248</v>
      </c>
      <c r="N26" s="27">
        <v>366</v>
      </c>
      <c r="O26" s="80">
        <v>1563</v>
      </c>
    </row>
    <row r="27" spans="2:15" x14ac:dyDescent="0.2">
      <c r="B27" s="35" t="s">
        <v>35</v>
      </c>
      <c r="C27" s="24">
        <v>1872</v>
      </c>
      <c r="D27" s="25">
        <v>1052</v>
      </c>
      <c r="E27" s="77">
        <f t="shared" si="3"/>
        <v>2924</v>
      </c>
      <c r="F27" s="27">
        <v>5914</v>
      </c>
      <c r="G27" s="27">
        <v>190</v>
      </c>
      <c r="H27" s="73">
        <f t="shared" si="4"/>
        <v>6104</v>
      </c>
      <c r="I27" s="74">
        <f t="shared" si="5"/>
        <v>9028</v>
      </c>
      <c r="J27" s="29">
        <v>5540</v>
      </c>
      <c r="K27" s="80">
        <v>3488</v>
      </c>
      <c r="L27" s="29">
        <v>5115</v>
      </c>
      <c r="M27" s="27">
        <v>2200</v>
      </c>
      <c r="N27" s="27">
        <v>292</v>
      </c>
      <c r="O27" s="80">
        <v>1421</v>
      </c>
    </row>
    <row r="28" spans="2:15" x14ac:dyDescent="0.2">
      <c r="B28" s="32" t="s">
        <v>36</v>
      </c>
      <c r="C28" s="24">
        <v>1551</v>
      </c>
      <c r="D28" s="25">
        <v>930</v>
      </c>
      <c r="E28" s="77">
        <f t="shared" si="3"/>
        <v>2481</v>
      </c>
      <c r="F28" s="27">
        <v>5161</v>
      </c>
      <c r="G28" s="27">
        <v>193</v>
      </c>
      <c r="H28" s="73">
        <f t="shared" si="4"/>
        <v>5354</v>
      </c>
      <c r="I28" s="74">
        <f t="shared" si="5"/>
        <v>7835</v>
      </c>
      <c r="J28" s="29">
        <v>4722</v>
      </c>
      <c r="K28" s="80">
        <v>3113</v>
      </c>
      <c r="L28" s="29">
        <v>4265</v>
      </c>
      <c r="M28" s="27">
        <v>2008</v>
      </c>
      <c r="N28" s="27">
        <v>297</v>
      </c>
      <c r="O28" s="80">
        <v>1266</v>
      </c>
    </row>
    <row r="29" spans="2:15" x14ac:dyDescent="0.2">
      <c r="B29" s="35" t="s">
        <v>37</v>
      </c>
      <c r="C29" s="24">
        <v>2219</v>
      </c>
      <c r="D29" s="25">
        <v>882</v>
      </c>
      <c r="E29" s="77">
        <f t="shared" si="3"/>
        <v>3101</v>
      </c>
      <c r="F29" s="27">
        <v>5325</v>
      </c>
      <c r="G29" s="27">
        <v>198</v>
      </c>
      <c r="H29" s="73">
        <f t="shared" si="4"/>
        <v>5523</v>
      </c>
      <c r="I29" s="74">
        <f t="shared" si="5"/>
        <v>8624</v>
      </c>
      <c r="J29" s="29">
        <v>5380</v>
      </c>
      <c r="K29" s="80">
        <v>3244</v>
      </c>
      <c r="L29" s="29">
        <v>4908</v>
      </c>
      <c r="M29" s="27">
        <v>2136</v>
      </c>
      <c r="N29" s="27">
        <v>300</v>
      </c>
      <c r="O29" s="80">
        <v>1280</v>
      </c>
    </row>
    <row r="30" spans="2:15" x14ac:dyDescent="0.2">
      <c r="B30" s="81" t="s">
        <v>38</v>
      </c>
      <c r="C30" s="82">
        <v>2075</v>
      </c>
      <c r="D30" s="82">
        <v>933</v>
      </c>
      <c r="E30" s="83">
        <f t="shared" si="3"/>
        <v>3008</v>
      </c>
      <c r="F30" s="27">
        <v>4953</v>
      </c>
      <c r="G30" s="27">
        <v>207</v>
      </c>
      <c r="H30" s="73">
        <f t="shared" si="4"/>
        <v>5160</v>
      </c>
      <c r="I30" s="74">
        <f t="shared" si="5"/>
        <v>8168</v>
      </c>
      <c r="J30" s="29">
        <v>5057</v>
      </c>
      <c r="K30" s="80">
        <v>3111</v>
      </c>
      <c r="L30" s="29">
        <v>4907</v>
      </c>
      <c r="M30" s="27">
        <v>1783</v>
      </c>
      <c r="N30" s="27">
        <v>223</v>
      </c>
      <c r="O30" s="80">
        <v>1255</v>
      </c>
    </row>
    <row r="31" spans="2:15" x14ac:dyDescent="0.2">
      <c r="B31" s="52" t="s">
        <v>26</v>
      </c>
      <c r="C31" s="11">
        <f>SUM(C19:C30)</f>
        <v>21821</v>
      </c>
      <c r="D31" s="37">
        <f>SUM(D19:D30)</f>
        <v>11782</v>
      </c>
      <c r="E31" s="4">
        <f>C31+D31</f>
        <v>33603</v>
      </c>
      <c r="F31" s="37">
        <f>SUM(F19:F30)</f>
        <v>65443</v>
      </c>
      <c r="G31" s="37">
        <f>SUM(G19:G30)</f>
        <v>2217</v>
      </c>
      <c r="H31" s="62">
        <f>F31+G31</f>
        <v>67660</v>
      </c>
      <c r="I31" s="63">
        <f>SUM(I19:I30)</f>
        <v>101263</v>
      </c>
      <c r="J31" s="11">
        <f t="shared" ref="J31:O31" si="6">SUM(J19:J30)</f>
        <v>60883</v>
      </c>
      <c r="K31" s="9">
        <f t="shared" si="6"/>
        <v>40380</v>
      </c>
      <c r="L31" s="15">
        <f t="shared" si="6"/>
        <v>58594</v>
      </c>
      <c r="M31" s="11">
        <f t="shared" si="6"/>
        <v>23641</v>
      </c>
      <c r="N31" s="11">
        <f t="shared" si="6"/>
        <v>3435</v>
      </c>
      <c r="O31" s="16">
        <f t="shared" si="6"/>
        <v>15594</v>
      </c>
    </row>
    <row r="32" spans="2:15" x14ac:dyDescent="0.2">
      <c r="B32" s="68" t="s">
        <v>27</v>
      </c>
      <c r="C32" s="69">
        <v>2359</v>
      </c>
      <c r="D32" s="70">
        <v>999</v>
      </c>
      <c r="E32" s="71">
        <f t="shared" ref="E32:E43" si="7">C32+D32</f>
        <v>3358</v>
      </c>
      <c r="F32" s="72">
        <v>6049</v>
      </c>
      <c r="G32" s="72">
        <v>225</v>
      </c>
      <c r="H32" s="73">
        <f t="shared" ref="H32:H43" si="8">F32+G32</f>
        <v>6274</v>
      </c>
      <c r="I32" s="74">
        <f t="shared" ref="I32:I43" si="9">E32+H32</f>
        <v>9632</v>
      </c>
      <c r="J32" s="75">
        <v>5831</v>
      </c>
      <c r="K32" s="76">
        <v>3801</v>
      </c>
      <c r="L32" s="75">
        <v>5654</v>
      </c>
      <c r="M32" s="72">
        <v>2161</v>
      </c>
      <c r="N32" s="72">
        <v>306</v>
      </c>
      <c r="O32" s="76">
        <v>1511</v>
      </c>
    </row>
    <row r="33" spans="2:15" x14ac:dyDescent="0.2">
      <c r="B33" s="32" t="s">
        <v>28</v>
      </c>
      <c r="C33" s="24">
        <v>1593</v>
      </c>
      <c r="D33" s="25">
        <v>871</v>
      </c>
      <c r="E33" s="77">
        <f t="shared" si="7"/>
        <v>2464</v>
      </c>
      <c r="F33" s="27">
        <v>5676</v>
      </c>
      <c r="G33" s="27">
        <v>183</v>
      </c>
      <c r="H33" s="78">
        <f t="shared" si="8"/>
        <v>5859</v>
      </c>
      <c r="I33" s="79">
        <f t="shared" si="9"/>
        <v>8323</v>
      </c>
      <c r="J33" s="29">
        <v>4926</v>
      </c>
      <c r="K33" s="80">
        <v>3397</v>
      </c>
      <c r="L33" s="29">
        <v>5031</v>
      </c>
      <c r="M33" s="27">
        <v>1874</v>
      </c>
      <c r="N33" s="27">
        <v>255</v>
      </c>
      <c r="O33" s="80">
        <v>1163</v>
      </c>
    </row>
    <row r="34" spans="2:15" x14ac:dyDescent="0.2">
      <c r="B34" s="35" t="s">
        <v>29</v>
      </c>
      <c r="C34" s="24">
        <v>2053</v>
      </c>
      <c r="D34" s="25">
        <v>1106</v>
      </c>
      <c r="E34" s="77">
        <f t="shared" si="7"/>
        <v>3159</v>
      </c>
      <c r="F34" s="27">
        <v>6991</v>
      </c>
      <c r="G34" s="27">
        <v>195</v>
      </c>
      <c r="H34" s="78">
        <f t="shared" si="8"/>
        <v>7186</v>
      </c>
      <c r="I34" s="79">
        <f t="shared" si="9"/>
        <v>10345</v>
      </c>
      <c r="J34" s="29">
        <v>6082</v>
      </c>
      <c r="K34" s="80">
        <v>4263</v>
      </c>
      <c r="L34" s="29">
        <v>6088</v>
      </c>
      <c r="M34" s="27">
        <v>2510</v>
      </c>
      <c r="N34" s="27">
        <v>282</v>
      </c>
      <c r="O34" s="80">
        <v>1465</v>
      </c>
    </row>
    <row r="35" spans="2:15" x14ac:dyDescent="0.2">
      <c r="B35" s="35" t="s">
        <v>46</v>
      </c>
      <c r="C35" s="24">
        <v>1828</v>
      </c>
      <c r="D35" s="25">
        <v>945</v>
      </c>
      <c r="E35" s="77">
        <f t="shared" si="7"/>
        <v>2773</v>
      </c>
      <c r="F35" s="27">
        <v>5408</v>
      </c>
      <c r="G35" s="27">
        <v>192</v>
      </c>
      <c r="H35" s="73">
        <f t="shared" si="8"/>
        <v>5600</v>
      </c>
      <c r="I35" s="74">
        <f t="shared" si="9"/>
        <v>8373</v>
      </c>
      <c r="J35" s="29">
        <v>4951</v>
      </c>
      <c r="K35" s="80">
        <v>3422</v>
      </c>
      <c r="L35" s="29">
        <v>4916</v>
      </c>
      <c r="M35" s="27">
        <v>2015</v>
      </c>
      <c r="N35" s="27">
        <v>212</v>
      </c>
      <c r="O35" s="80">
        <v>1230</v>
      </c>
    </row>
    <row r="36" spans="2:15" x14ac:dyDescent="0.2">
      <c r="B36" s="35" t="s">
        <v>31</v>
      </c>
      <c r="C36" s="24">
        <v>1789</v>
      </c>
      <c r="D36" s="25">
        <v>956</v>
      </c>
      <c r="E36" s="77">
        <f t="shared" si="7"/>
        <v>2745</v>
      </c>
      <c r="F36" s="27">
        <v>7540</v>
      </c>
      <c r="G36" s="27">
        <v>231</v>
      </c>
      <c r="H36" s="73">
        <f t="shared" si="8"/>
        <v>7771</v>
      </c>
      <c r="I36" s="74">
        <f t="shared" si="9"/>
        <v>10516</v>
      </c>
      <c r="J36" s="29">
        <v>5633</v>
      </c>
      <c r="K36" s="80">
        <v>4883</v>
      </c>
      <c r="L36" s="29">
        <v>5902</v>
      </c>
      <c r="M36" s="27">
        <v>2774</v>
      </c>
      <c r="N36" s="27">
        <v>385</v>
      </c>
      <c r="O36" s="80">
        <v>1455</v>
      </c>
    </row>
    <row r="37" spans="2:15" x14ac:dyDescent="0.2">
      <c r="B37" s="35" t="s">
        <v>32</v>
      </c>
      <c r="C37" s="24">
        <v>1520</v>
      </c>
      <c r="D37" s="25">
        <v>913</v>
      </c>
      <c r="E37" s="77">
        <f t="shared" si="7"/>
        <v>2433</v>
      </c>
      <c r="F37" s="27">
        <v>5839</v>
      </c>
      <c r="G37" s="27">
        <v>191</v>
      </c>
      <c r="H37" s="73">
        <f t="shared" si="8"/>
        <v>6030</v>
      </c>
      <c r="I37" s="74">
        <f t="shared" si="9"/>
        <v>8463</v>
      </c>
      <c r="J37" s="29">
        <v>4769</v>
      </c>
      <c r="K37" s="80">
        <v>3694</v>
      </c>
      <c r="L37" s="29">
        <v>4796</v>
      </c>
      <c r="M37" s="27">
        <v>2061</v>
      </c>
      <c r="N37" s="27">
        <v>315</v>
      </c>
      <c r="O37" s="80">
        <v>1291</v>
      </c>
    </row>
    <row r="38" spans="2:15" x14ac:dyDescent="0.2">
      <c r="B38" s="35" t="s">
        <v>33</v>
      </c>
      <c r="C38" s="24">
        <v>1791</v>
      </c>
      <c r="D38" s="25">
        <v>1029</v>
      </c>
      <c r="E38" s="77">
        <f t="shared" si="7"/>
        <v>2820</v>
      </c>
      <c r="F38" s="27">
        <v>7211</v>
      </c>
      <c r="G38" s="27">
        <v>258</v>
      </c>
      <c r="H38" s="73">
        <f t="shared" si="8"/>
        <v>7469</v>
      </c>
      <c r="I38" s="74">
        <f t="shared" si="9"/>
        <v>10289</v>
      </c>
      <c r="J38" s="29">
        <v>5978</v>
      </c>
      <c r="K38" s="80">
        <v>4311</v>
      </c>
      <c r="L38" s="29">
        <v>5969</v>
      </c>
      <c r="M38" s="27">
        <v>2540</v>
      </c>
      <c r="N38" s="27">
        <v>303</v>
      </c>
      <c r="O38" s="80">
        <v>1477</v>
      </c>
    </row>
    <row r="39" spans="2:15" x14ac:dyDescent="0.2">
      <c r="B39" s="35" t="s">
        <v>34</v>
      </c>
      <c r="C39" s="24">
        <v>2272</v>
      </c>
      <c r="D39" s="25">
        <v>1000</v>
      </c>
      <c r="E39" s="77">
        <f t="shared" si="7"/>
        <v>3272</v>
      </c>
      <c r="F39" s="27">
        <v>7414</v>
      </c>
      <c r="G39" s="27">
        <v>272</v>
      </c>
      <c r="H39" s="73">
        <f t="shared" si="8"/>
        <v>7686</v>
      </c>
      <c r="I39" s="74">
        <f t="shared" si="9"/>
        <v>10958</v>
      </c>
      <c r="J39" s="29">
        <v>6501</v>
      </c>
      <c r="K39" s="80">
        <v>4457</v>
      </c>
      <c r="L39" s="29">
        <v>6506</v>
      </c>
      <c r="M39" s="27">
        <v>2575</v>
      </c>
      <c r="N39" s="27">
        <v>304</v>
      </c>
      <c r="O39" s="80">
        <v>1573</v>
      </c>
    </row>
    <row r="40" spans="2:15" x14ac:dyDescent="0.2">
      <c r="B40" s="35" t="s">
        <v>35</v>
      </c>
      <c r="C40" s="24">
        <v>1771</v>
      </c>
      <c r="D40" s="25">
        <v>763</v>
      </c>
      <c r="E40" s="77">
        <f t="shared" si="7"/>
        <v>2534</v>
      </c>
      <c r="F40" s="27">
        <v>6168</v>
      </c>
      <c r="G40" s="27">
        <v>232</v>
      </c>
      <c r="H40" s="73">
        <f t="shared" si="8"/>
        <v>6400</v>
      </c>
      <c r="I40" s="74">
        <f t="shared" si="9"/>
        <v>8934</v>
      </c>
      <c r="J40" s="29">
        <v>5177</v>
      </c>
      <c r="K40" s="80">
        <v>3757</v>
      </c>
      <c r="L40" s="29">
        <v>5176</v>
      </c>
      <c r="M40" s="27">
        <v>2205</v>
      </c>
      <c r="N40" s="27">
        <v>227</v>
      </c>
      <c r="O40" s="80">
        <v>1326</v>
      </c>
    </row>
    <row r="41" spans="2:15" x14ac:dyDescent="0.2">
      <c r="B41" s="32" t="s">
        <v>36</v>
      </c>
      <c r="C41" s="24">
        <v>1994</v>
      </c>
      <c r="D41" s="25">
        <v>686</v>
      </c>
      <c r="E41" s="77">
        <f t="shared" si="7"/>
        <v>2680</v>
      </c>
      <c r="F41" s="27">
        <v>7471</v>
      </c>
      <c r="G41" s="27">
        <v>269</v>
      </c>
      <c r="H41" s="73">
        <f t="shared" si="8"/>
        <v>7740</v>
      </c>
      <c r="I41" s="74">
        <f t="shared" si="9"/>
        <v>10420</v>
      </c>
      <c r="J41" s="29">
        <v>6089</v>
      </c>
      <c r="K41" s="80">
        <v>4331</v>
      </c>
      <c r="L41" s="29">
        <v>5967</v>
      </c>
      <c r="M41" s="27">
        <v>2528</v>
      </c>
      <c r="N41" s="27">
        <v>347</v>
      </c>
      <c r="O41" s="80">
        <v>1578</v>
      </c>
    </row>
    <row r="42" spans="2:15" x14ac:dyDescent="0.2">
      <c r="B42" s="35" t="s">
        <v>37</v>
      </c>
      <c r="C42" s="24">
        <v>1895</v>
      </c>
      <c r="D42" s="25">
        <v>570</v>
      </c>
      <c r="E42" s="77">
        <f t="shared" si="7"/>
        <v>2465</v>
      </c>
      <c r="F42" s="27">
        <v>7022</v>
      </c>
      <c r="G42" s="27">
        <v>277</v>
      </c>
      <c r="H42" s="73">
        <f t="shared" si="8"/>
        <v>7299</v>
      </c>
      <c r="I42" s="74">
        <f t="shared" si="9"/>
        <v>9764</v>
      </c>
      <c r="J42" s="29">
        <v>5735</v>
      </c>
      <c r="K42" s="80">
        <v>4029</v>
      </c>
      <c r="L42" s="29">
        <v>5250</v>
      </c>
      <c r="M42" s="27">
        <v>2739</v>
      </c>
      <c r="N42" s="27">
        <v>318</v>
      </c>
      <c r="O42" s="80">
        <v>1457</v>
      </c>
    </row>
    <row r="43" spans="2:15" x14ac:dyDescent="0.2">
      <c r="B43" s="81" t="s">
        <v>38</v>
      </c>
      <c r="C43" s="82">
        <v>1846</v>
      </c>
      <c r="D43" s="82">
        <v>459</v>
      </c>
      <c r="E43" s="83">
        <f t="shared" si="7"/>
        <v>2305</v>
      </c>
      <c r="F43" s="27">
        <v>6790</v>
      </c>
      <c r="G43" s="27">
        <v>250</v>
      </c>
      <c r="H43" s="73">
        <f t="shared" si="8"/>
        <v>7040</v>
      </c>
      <c r="I43" s="74">
        <f t="shared" si="9"/>
        <v>9345</v>
      </c>
      <c r="J43" s="29">
        <v>5268</v>
      </c>
      <c r="K43" s="80">
        <v>4077</v>
      </c>
      <c r="L43" s="29">
        <v>5206</v>
      </c>
      <c r="M43" s="27">
        <v>2454</v>
      </c>
      <c r="N43" s="27">
        <v>285</v>
      </c>
      <c r="O43" s="80">
        <v>1400</v>
      </c>
    </row>
    <row r="44" spans="2:15" x14ac:dyDescent="0.2">
      <c r="B44" s="17" t="s">
        <v>39</v>
      </c>
      <c r="C44" s="12">
        <f>SUM(C32:C43)</f>
        <v>22711</v>
      </c>
      <c r="D44" s="84">
        <f t="shared" ref="D44:O44" si="10">SUM(D32:D43)</f>
        <v>10297</v>
      </c>
      <c r="E44" s="4">
        <f t="shared" si="10"/>
        <v>33008</v>
      </c>
      <c r="F44" s="84">
        <f t="shared" si="10"/>
        <v>79579</v>
      </c>
      <c r="G44" s="84">
        <f t="shared" si="10"/>
        <v>2775</v>
      </c>
      <c r="H44" s="56">
        <f t="shared" si="10"/>
        <v>82354</v>
      </c>
      <c r="I44" s="57">
        <f t="shared" si="10"/>
        <v>115362</v>
      </c>
      <c r="J44" s="12">
        <f t="shared" si="10"/>
        <v>66940</v>
      </c>
      <c r="K44" s="85">
        <f t="shared" si="10"/>
        <v>48422</v>
      </c>
      <c r="L44" s="12">
        <f t="shared" si="10"/>
        <v>66461</v>
      </c>
      <c r="M44" s="84">
        <f t="shared" si="10"/>
        <v>28436</v>
      </c>
      <c r="N44" s="84">
        <f t="shared" si="10"/>
        <v>3539</v>
      </c>
      <c r="O44" s="85">
        <f t="shared" si="10"/>
        <v>16926</v>
      </c>
    </row>
    <row r="45" spans="2:15" x14ac:dyDescent="0.2">
      <c r="B45" s="35" t="s">
        <v>40</v>
      </c>
      <c r="C45" s="24">
        <v>1553</v>
      </c>
      <c r="D45" s="25">
        <v>157</v>
      </c>
      <c r="E45" s="77">
        <f>C45+D45</f>
        <v>1710</v>
      </c>
      <c r="F45" s="27">
        <v>7765</v>
      </c>
      <c r="G45" s="27">
        <v>255</v>
      </c>
      <c r="H45" s="73">
        <f>F45+G45</f>
        <v>8020</v>
      </c>
      <c r="I45" s="74">
        <f>E45+H45</f>
        <v>9730</v>
      </c>
      <c r="J45" s="29">
        <v>5869</v>
      </c>
      <c r="K45" s="80">
        <v>3861</v>
      </c>
      <c r="L45" s="29">
        <v>5962</v>
      </c>
      <c r="M45" s="27">
        <v>2485</v>
      </c>
      <c r="N45" s="27">
        <v>256</v>
      </c>
      <c r="O45" s="80">
        <v>27</v>
      </c>
    </row>
    <row r="46" spans="2:15" x14ac:dyDescent="0.2">
      <c r="B46" s="17" t="s">
        <v>614</v>
      </c>
      <c r="C46" s="12">
        <f>SUM(C45:C45)</f>
        <v>1553</v>
      </c>
      <c r="D46" s="12">
        <f>SUM(D45:D45)</f>
        <v>157</v>
      </c>
      <c r="E46" s="4">
        <f>SUM(C46:D46)</f>
        <v>1710</v>
      </c>
      <c r="F46" s="12">
        <f>SUM(F45:F45)</f>
        <v>7765</v>
      </c>
      <c r="G46" s="12">
        <f>SUM(G45:G45)</f>
        <v>255</v>
      </c>
      <c r="H46" s="4">
        <f>SUM(F46:G46)</f>
        <v>8020</v>
      </c>
      <c r="I46" s="57">
        <f t="shared" ref="I46:O46" si="11">SUM(I45:I45)</f>
        <v>9730</v>
      </c>
      <c r="J46" s="12">
        <f t="shared" si="11"/>
        <v>5869</v>
      </c>
      <c r="K46" s="85">
        <f t="shared" si="11"/>
        <v>3861</v>
      </c>
      <c r="L46" s="12">
        <f t="shared" si="11"/>
        <v>5962</v>
      </c>
      <c r="M46" s="12">
        <f t="shared" si="11"/>
        <v>2485</v>
      </c>
      <c r="N46" s="12">
        <f t="shared" si="11"/>
        <v>256</v>
      </c>
      <c r="O46" s="85">
        <f t="shared" si="11"/>
        <v>27</v>
      </c>
    </row>
    <row r="47" spans="2:15" x14ac:dyDescent="0.2">
      <c r="B47" s="86" t="s">
        <v>41</v>
      </c>
      <c r="C47" s="87">
        <f t="shared" ref="C47:O47" si="12">C11+C12+C13+C14+C15+C16+C17+C18+C31+C44+C46</f>
        <v>371288</v>
      </c>
      <c r="D47" s="88">
        <f t="shared" si="12"/>
        <v>129028</v>
      </c>
      <c r="E47" s="77">
        <f t="shared" si="12"/>
        <v>500316</v>
      </c>
      <c r="F47" s="89">
        <f t="shared" si="12"/>
        <v>987688</v>
      </c>
      <c r="G47" s="89">
        <f t="shared" si="12"/>
        <v>55686</v>
      </c>
      <c r="H47" s="73">
        <f t="shared" si="12"/>
        <v>1043374</v>
      </c>
      <c r="I47" s="74">
        <f t="shared" si="12"/>
        <v>1543690</v>
      </c>
      <c r="J47" s="90">
        <f t="shared" si="12"/>
        <v>949930</v>
      </c>
      <c r="K47" s="91">
        <f t="shared" si="12"/>
        <v>593760</v>
      </c>
      <c r="L47" s="90">
        <f t="shared" si="12"/>
        <v>997170</v>
      </c>
      <c r="M47" s="89">
        <f t="shared" si="12"/>
        <v>214806</v>
      </c>
      <c r="N47" s="89">
        <f t="shared" si="12"/>
        <v>41698</v>
      </c>
      <c r="O47" s="91">
        <f t="shared" si="12"/>
        <v>289017</v>
      </c>
    </row>
    <row r="48" spans="2:15" x14ac:dyDescent="0.2">
      <c r="B48" s="187" t="s">
        <v>147</v>
      </c>
    </row>
    <row r="49" spans="2:12" ht="12" customHeight="1" x14ac:dyDescent="0.2">
      <c r="B49" s="187" t="s">
        <v>148</v>
      </c>
      <c r="C49" s="245"/>
      <c r="D49" s="245"/>
      <c r="E49" s="245"/>
      <c r="F49" s="245"/>
      <c r="G49" s="245"/>
      <c r="H49" s="245"/>
      <c r="I49" s="245"/>
      <c r="J49" s="245"/>
      <c r="K49" s="245"/>
      <c r="L49" s="245"/>
    </row>
    <row r="50" spans="2:12" ht="70.5" customHeight="1" x14ac:dyDescent="0.2">
      <c r="B50" s="427" t="s">
        <v>635</v>
      </c>
      <c r="C50" s="427"/>
      <c r="D50" s="427"/>
      <c r="E50" s="427"/>
      <c r="F50" s="427"/>
      <c r="G50" s="427"/>
      <c r="H50" s="427"/>
      <c r="I50" s="427"/>
      <c r="J50" s="427"/>
      <c r="K50" s="427"/>
      <c r="L50" s="427"/>
    </row>
    <row r="51" spans="2:12" x14ac:dyDescent="0.2">
      <c r="B51" s="245"/>
      <c r="C51" s="245"/>
      <c r="D51" s="245"/>
      <c r="E51" s="245"/>
      <c r="F51" s="245"/>
      <c r="G51" s="245"/>
      <c r="H51" s="245"/>
      <c r="I51" s="245"/>
      <c r="J51" s="245"/>
      <c r="K51" s="245"/>
      <c r="L51" s="245"/>
    </row>
    <row r="52" spans="2:12" x14ac:dyDescent="0.2">
      <c r="B52" s="245"/>
      <c r="C52" s="245"/>
      <c r="D52" s="245"/>
      <c r="E52" s="245"/>
      <c r="F52" s="245"/>
      <c r="G52" s="245"/>
      <c r="H52" s="245"/>
      <c r="I52" s="245"/>
      <c r="J52" s="245"/>
      <c r="K52" s="245"/>
      <c r="L52" s="245"/>
    </row>
    <row r="53" spans="2:12" x14ac:dyDescent="0.2">
      <c r="B53" s="245"/>
      <c r="C53" s="245"/>
      <c r="D53" s="245"/>
      <c r="E53" s="245"/>
      <c r="F53" s="245"/>
      <c r="G53" s="245"/>
      <c r="H53" s="245"/>
      <c r="I53" s="245"/>
      <c r="J53" s="245"/>
      <c r="K53" s="245"/>
      <c r="L53" s="245"/>
    </row>
    <row r="54" spans="2:12" x14ac:dyDescent="0.2">
      <c r="B54" s="245"/>
      <c r="C54" s="245"/>
      <c r="D54" s="245"/>
      <c r="E54" s="245"/>
      <c r="F54" s="245"/>
      <c r="G54" s="245"/>
      <c r="H54" s="245"/>
      <c r="I54" s="245"/>
      <c r="J54" s="245"/>
      <c r="K54" s="245"/>
      <c r="L54" s="245"/>
    </row>
    <row r="55" spans="2:12" x14ac:dyDescent="0.2">
      <c r="B55" s="245"/>
      <c r="C55" s="245"/>
      <c r="D55" s="245"/>
      <c r="E55" s="245"/>
      <c r="F55" s="245"/>
      <c r="G55" s="245"/>
      <c r="H55" s="245"/>
      <c r="I55" s="245"/>
      <c r="J55" s="245"/>
      <c r="K55" s="245"/>
      <c r="L55" s="245"/>
    </row>
    <row r="56" spans="2:12" x14ac:dyDescent="0.2">
      <c r="B56" s="245"/>
      <c r="C56" s="245"/>
      <c r="D56" s="245"/>
      <c r="E56" s="245"/>
      <c r="F56" s="245"/>
      <c r="G56" s="245"/>
      <c r="H56" s="245"/>
      <c r="I56" s="245"/>
    </row>
  </sheetData>
  <mergeCells count="8">
    <mergeCell ref="B5:O5"/>
    <mergeCell ref="B6:O6"/>
    <mergeCell ref="B50:L50"/>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ignoredErrors>
    <ignoredError sqref="C44:D44 F44:G44 J44:O44" formulaRange="1"/>
    <ignoredError sqref="E44 H44:I44 E46 H46 E31 H31:I3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R29"/>
  <sheetViews>
    <sheetView showGridLines="0" zoomScale="90" zoomScaleNormal="90" workbookViewId="0"/>
  </sheetViews>
  <sheetFormatPr baseColWidth="10" defaultColWidth="11.42578125" defaultRowHeight="12" x14ac:dyDescent="0.2"/>
  <cols>
    <col min="1" max="1" width="6" style="187" customWidth="1"/>
    <col min="2" max="2" width="21.5703125" style="187" customWidth="1"/>
    <col min="3" max="16384" width="11.42578125" style="187"/>
  </cols>
  <sheetData>
    <row r="2" spans="1:18" s="381" customFormat="1" ht="12.75" x14ac:dyDescent="0.2">
      <c r="A2" s="216" t="s">
        <v>119</v>
      </c>
    </row>
    <row r="3" spans="1:18" s="381" customFormat="1" ht="12.75" x14ac:dyDescent="0.2">
      <c r="A3" s="216" t="s">
        <v>120</v>
      </c>
    </row>
    <row r="4" spans="1:18" s="381" customFormat="1" ht="12.75" x14ac:dyDescent="0.2"/>
    <row r="5" spans="1:18" s="381" customFormat="1" ht="12.75" x14ac:dyDescent="0.2">
      <c r="B5" s="418" t="s">
        <v>68</v>
      </c>
      <c r="C5" s="418"/>
      <c r="D5" s="418"/>
      <c r="E5" s="418"/>
      <c r="F5" s="418"/>
      <c r="G5" s="418"/>
      <c r="H5" s="418"/>
      <c r="I5" s="418"/>
      <c r="J5" s="418"/>
      <c r="K5" s="418"/>
      <c r="L5" s="418"/>
      <c r="M5" s="418"/>
      <c r="N5" s="418"/>
      <c r="O5" s="418"/>
      <c r="P5" s="418"/>
      <c r="R5" s="399" t="s">
        <v>599</v>
      </c>
    </row>
    <row r="6" spans="1:18" s="381" customFormat="1" ht="12.75" x14ac:dyDescent="0.2">
      <c r="B6" s="431" t="s">
        <v>615</v>
      </c>
      <c r="C6" s="431"/>
      <c r="D6" s="431"/>
      <c r="E6" s="431"/>
      <c r="F6" s="431"/>
      <c r="G6" s="431"/>
      <c r="H6" s="431"/>
      <c r="I6" s="431"/>
      <c r="J6" s="431"/>
      <c r="K6" s="431"/>
      <c r="L6" s="431"/>
      <c r="M6" s="431"/>
      <c r="N6" s="431"/>
      <c r="O6" s="431"/>
      <c r="P6" s="431"/>
    </row>
    <row r="7" spans="1:18" ht="12.75" thickBot="1" x14ac:dyDescent="0.25"/>
    <row r="8" spans="1:18" ht="12.75" thickBot="1" x14ac:dyDescent="0.25">
      <c r="B8" s="419" t="s">
        <v>0</v>
      </c>
      <c r="C8" s="420"/>
      <c r="D8" s="420"/>
      <c r="E8" s="420"/>
      <c r="F8" s="420"/>
      <c r="G8" s="420"/>
      <c r="H8" s="420"/>
      <c r="I8" s="420"/>
      <c r="J8" s="420"/>
      <c r="K8" s="420"/>
      <c r="L8" s="420"/>
      <c r="M8" s="420"/>
      <c r="N8" s="420"/>
      <c r="O8" s="420"/>
      <c r="P8" s="421"/>
    </row>
    <row r="9" spans="1:18" ht="12.75" thickBot="1" x14ac:dyDescent="0.25">
      <c r="B9" s="422" t="s">
        <v>47</v>
      </c>
      <c r="C9" s="419" t="s">
        <v>2</v>
      </c>
      <c r="D9" s="420"/>
      <c r="E9" s="420"/>
      <c r="F9" s="420"/>
      <c r="G9" s="420"/>
      <c r="H9" s="421"/>
      <c r="I9" s="419" t="s">
        <v>41</v>
      </c>
      <c r="J9" s="421"/>
      <c r="K9" s="432" t="s">
        <v>3</v>
      </c>
      <c r="L9" s="433"/>
      <c r="M9" s="432" t="s">
        <v>4</v>
      </c>
      <c r="N9" s="434"/>
      <c r="O9" s="434"/>
      <c r="P9" s="435"/>
    </row>
    <row r="10" spans="1:18" ht="36.75" thickBot="1" x14ac:dyDescent="0.25">
      <c r="B10" s="428"/>
      <c r="C10" s="140" t="s">
        <v>5</v>
      </c>
      <c r="D10" s="93" t="s">
        <v>6</v>
      </c>
      <c r="E10" s="141" t="s">
        <v>7</v>
      </c>
      <c r="F10" s="93" t="s">
        <v>8</v>
      </c>
      <c r="G10" s="93" t="s">
        <v>9</v>
      </c>
      <c r="H10" s="142" t="s">
        <v>10</v>
      </c>
      <c r="I10" s="143" t="s">
        <v>44</v>
      </c>
      <c r="J10" s="144" t="s">
        <v>48</v>
      </c>
      <c r="K10" s="97" t="s">
        <v>45</v>
      </c>
      <c r="L10" s="142" t="s">
        <v>13</v>
      </c>
      <c r="M10" s="145" t="s">
        <v>14</v>
      </c>
      <c r="N10" s="146" t="s">
        <v>15</v>
      </c>
      <c r="O10" s="146" t="s">
        <v>16</v>
      </c>
      <c r="P10" s="147" t="s">
        <v>17</v>
      </c>
    </row>
    <row r="11" spans="1:18" x14ac:dyDescent="0.2">
      <c r="B11" s="102" t="s">
        <v>49</v>
      </c>
      <c r="C11" s="103">
        <v>4956</v>
      </c>
      <c r="D11" s="104">
        <v>2075</v>
      </c>
      <c r="E11" s="104">
        <f>C11+D11</f>
        <v>7031</v>
      </c>
      <c r="F11" s="104">
        <v>15166</v>
      </c>
      <c r="G11" s="104">
        <v>722</v>
      </c>
      <c r="H11" s="105">
        <f>F11+G11</f>
        <v>15888</v>
      </c>
      <c r="I11" s="106">
        <f t="shared" ref="I11:I25" si="0">+C11+D11+F11+G11</f>
        <v>22919</v>
      </c>
      <c r="J11" s="107">
        <f>I11/$I$26</f>
        <v>1.2053090606172798E-2</v>
      </c>
      <c r="K11" s="108">
        <v>13939</v>
      </c>
      <c r="L11" s="109">
        <v>8980</v>
      </c>
      <c r="M11" s="110">
        <v>14169</v>
      </c>
      <c r="N11" s="111">
        <v>3696</v>
      </c>
      <c r="O11" s="111">
        <v>628</v>
      </c>
      <c r="P11" s="112">
        <v>4426</v>
      </c>
    </row>
    <row r="12" spans="1:18" x14ac:dyDescent="0.2">
      <c r="B12" s="102" t="s">
        <v>50</v>
      </c>
      <c r="C12" s="113">
        <v>4996</v>
      </c>
      <c r="D12" s="114">
        <v>3676</v>
      </c>
      <c r="E12" s="114">
        <f>C12+D12</f>
        <v>8672</v>
      </c>
      <c r="F12" s="114">
        <v>15940</v>
      </c>
      <c r="G12" s="114">
        <v>1386</v>
      </c>
      <c r="H12" s="115">
        <f t="shared" ref="H12:H25" si="1">F12+G12</f>
        <v>17326</v>
      </c>
      <c r="I12" s="116">
        <f t="shared" si="0"/>
        <v>25998</v>
      </c>
      <c r="J12" s="117">
        <f t="shared" ref="J12:J25" si="2">I12/$I$26</f>
        <v>1.367233516206119E-2</v>
      </c>
      <c r="K12" s="108">
        <v>16417</v>
      </c>
      <c r="L12" s="109">
        <v>9581</v>
      </c>
      <c r="M12" s="113">
        <v>15526</v>
      </c>
      <c r="N12" s="114">
        <v>3191</v>
      </c>
      <c r="O12" s="114">
        <v>910</v>
      </c>
      <c r="P12" s="118">
        <v>6371</v>
      </c>
    </row>
    <row r="13" spans="1:18" x14ac:dyDescent="0.2">
      <c r="B13" s="102" t="s">
        <v>51</v>
      </c>
      <c r="C13" s="113">
        <v>9650</v>
      </c>
      <c r="D13" s="114">
        <v>4332</v>
      </c>
      <c r="E13" s="114">
        <f t="shared" ref="E13:E25" si="3">C13+D13</f>
        <v>13982</v>
      </c>
      <c r="F13" s="114">
        <v>27626</v>
      </c>
      <c r="G13" s="114">
        <v>1431</v>
      </c>
      <c r="H13" s="115">
        <f t="shared" si="1"/>
        <v>29057</v>
      </c>
      <c r="I13" s="116">
        <f t="shared" si="0"/>
        <v>43039</v>
      </c>
      <c r="J13" s="117">
        <f t="shared" si="2"/>
        <v>2.263418851603783E-2</v>
      </c>
      <c r="K13" s="108">
        <v>28877</v>
      </c>
      <c r="L13" s="109">
        <v>14162</v>
      </c>
      <c r="M13" s="113">
        <v>30836</v>
      </c>
      <c r="N13" s="114">
        <v>5326</v>
      </c>
      <c r="O13" s="114">
        <v>595</v>
      </c>
      <c r="P13" s="118">
        <v>6282</v>
      </c>
    </row>
    <row r="14" spans="1:18" x14ac:dyDescent="0.2">
      <c r="B14" s="102" t="s">
        <v>52</v>
      </c>
      <c r="C14" s="113">
        <v>6327</v>
      </c>
      <c r="D14" s="114">
        <v>3025</v>
      </c>
      <c r="E14" s="114">
        <f t="shared" si="3"/>
        <v>9352</v>
      </c>
      <c r="F14" s="114">
        <v>18170</v>
      </c>
      <c r="G14" s="114">
        <v>979</v>
      </c>
      <c r="H14" s="115">
        <f t="shared" si="1"/>
        <v>19149</v>
      </c>
      <c r="I14" s="116">
        <f t="shared" si="0"/>
        <v>28501</v>
      </c>
      <c r="J14" s="117">
        <f t="shared" si="2"/>
        <v>1.4988661606812292E-2</v>
      </c>
      <c r="K14" s="108">
        <v>17876</v>
      </c>
      <c r="L14" s="109">
        <v>10625</v>
      </c>
      <c r="M14" s="113">
        <v>17800</v>
      </c>
      <c r="N14" s="114">
        <v>4172</v>
      </c>
      <c r="O14" s="114">
        <v>806</v>
      </c>
      <c r="P14" s="118">
        <v>5723</v>
      </c>
    </row>
    <row r="15" spans="1:18" x14ac:dyDescent="0.2">
      <c r="B15" s="102" t="s">
        <v>53</v>
      </c>
      <c r="C15" s="113">
        <v>18140</v>
      </c>
      <c r="D15" s="114">
        <v>7999</v>
      </c>
      <c r="E15" s="114">
        <f t="shared" si="3"/>
        <v>26139</v>
      </c>
      <c r="F15" s="114">
        <v>53698</v>
      </c>
      <c r="G15" s="114">
        <v>2607</v>
      </c>
      <c r="H15" s="115">
        <f t="shared" si="1"/>
        <v>56305</v>
      </c>
      <c r="I15" s="116">
        <f t="shared" si="0"/>
        <v>82444</v>
      </c>
      <c r="J15" s="117">
        <f t="shared" si="2"/>
        <v>4.3357258254518527E-2</v>
      </c>
      <c r="K15" s="108">
        <v>51727</v>
      </c>
      <c r="L15" s="109">
        <v>30717</v>
      </c>
      <c r="M15" s="113">
        <v>63375</v>
      </c>
      <c r="N15" s="114">
        <v>9034</v>
      </c>
      <c r="O15" s="114">
        <v>1142</v>
      </c>
      <c r="P15" s="118">
        <v>8891</v>
      </c>
    </row>
    <row r="16" spans="1:18" x14ac:dyDescent="0.2">
      <c r="B16" s="102" t="s">
        <v>54</v>
      </c>
      <c r="C16" s="113">
        <v>46145</v>
      </c>
      <c r="D16" s="114">
        <v>22152</v>
      </c>
      <c r="E16" s="114">
        <f t="shared" si="3"/>
        <v>68297</v>
      </c>
      <c r="F16" s="114">
        <v>148848</v>
      </c>
      <c r="G16" s="114">
        <v>8347</v>
      </c>
      <c r="H16" s="115">
        <f t="shared" si="1"/>
        <v>157195</v>
      </c>
      <c r="I16" s="116">
        <f t="shared" si="0"/>
        <v>225492</v>
      </c>
      <c r="J16" s="117">
        <f t="shared" si="2"/>
        <v>0.1185861297162667</v>
      </c>
      <c r="K16" s="108">
        <v>143964</v>
      </c>
      <c r="L16" s="109">
        <v>81528</v>
      </c>
      <c r="M16" s="113">
        <v>148285</v>
      </c>
      <c r="N16" s="114">
        <v>35785</v>
      </c>
      <c r="O16" s="114">
        <v>5684</v>
      </c>
      <c r="P16" s="118">
        <v>35737</v>
      </c>
    </row>
    <row r="17" spans="2:16" x14ac:dyDescent="0.2">
      <c r="B17" s="102" t="s">
        <v>55</v>
      </c>
      <c r="C17" s="113">
        <v>22053</v>
      </c>
      <c r="D17" s="114">
        <v>13000</v>
      </c>
      <c r="E17" s="114">
        <f t="shared" si="3"/>
        <v>35053</v>
      </c>
      <c r="F17" s="114">
        <v>69762</v>
      </c>
      <c r="G17" s="114">
        <v>4792</v>
      </c>
      <c r="H17" s="115">
        <f t="shared" si="1"/>
        <v>74554</v>
      </c>
      <c r="I17" s="116">
        <f t="shared" si="0"/>
        <v>109607</v>
      </c>
      <c r="J17" s="117">
        <f t="shared" si="2"/>
        <v>5.7642266332334824E-2</v>
      </c>
      <c r="K17" s="108">
        <v>66796</v>
      </c>
      <c r="L17" s="109">
        <v>42811</v>
      </c>
      <c r="M17" s="113">
        <v>66176</v>
      </c>
      <c r="N17" s="114">
        <v>12748</v>
      </c>
      <c r="O17" s="114">
        <v>2638</v>
      </c>
      <c r="P17" s="118">
        <v>28045</v>
      </c>
    </row>
    <row r="18" spans="2:16" x14ac:dyDescent="0.2">
      <c r="B18" s="102" t="s">
        <v>56</v>
      </c>
      <c r="C18" s="113">
        <v>30033</v>
      </c>
      <c r="D18" s="114">
        <v>17369</v>
      </c>
      <c r="E18" s="114">
        <f t="shared" si="3"/>
        <v>47402</v>
      </c>
      <c r="F18" s="114">
        <v>81210</v>
      </c>
      <c r="G18" s="114">
        <v>5370</v>
      </c>
      <c r="H18" s="115">
        <f t="shared" si="1"/>
        <v>86580</v>
      </c>
      <c r="I18" s="116">
        <f t="shared" si="0"/>
        <v>133982</v>
      </c>
      <c r="J18" s="117">
        <f t="shared" si="2"/>
        <v>7.0461066608326878E-2</v>
      </c>
      <c r="K18" s="108">
        <v>79657</v>
      </c>
      <c r="L18" s="109">
        <v>54325</v>
      </c>
      <c r="M18" s="113">
        <v>85354</v>
      </c>
      <c r="N18" s="114">
        <v>17947</v>
      </c>
      <c r="O18" s="114">
        <v>3096</v>
      </c>
      <c r="P18" s="118">
        <v>27584</v>
      </c>
    </row>
    <row r="19" spans="2:16" x14ac:dyDescent="0.2">
      <c r="B19" s="102" t="s">
        <v>57</v>
      </c>
      <c r="C19" s="113">
        <v>55014</v>
      </c>
      <c r="D19" s="114">
        <v>48774</v>
      </c>
      <c r="E19" s="114">
        <f t="shared" si="3"/>
        <v>103788</v>
      </c>
      <c r="F19" s="114">
        <v>150272</v>
      </c>
      <c r="G19" s="114">
        <v>11125</v>
      </c>
      <c r="H19" s="115">
        <f t="shared" si="1"/>
        <v>161397</v>
      </c>
      <c r="I19" s="116">
        <f t="shared" si="0"/>
        <v>265185</v>
      </c>
      <c r="J19" s="117">
        <f t="shared" si="2"/>
        <v>0.13946065851031605</v>
      </c>
      <c r="K19" s="108">
        <v>167972</v>
      </c>
      <c r="L19" s="109">
        <v>97213</v>
      </c>
      <c r="M19" s="113">
        <v>158146</v>
      </c>
      <c r="N19" s="114">
        <v>32565</v>
      </c>
      <c r="O19" s="114">
        <v>6572</v>
      </c>
      <c r="P19" s="118">
        <v>67816</v>
      </c>
    </row>
    <row r="20" spans="2:16" x14ac:dyDescent="0.2">
      <c r="B20" s="102" t="s">
        <v>58</v>
      </c>
      <c r="C20" s="113">
        <v>31849</v>
      </c>
      <c r="D20" s="114">
        <v>20774</v>
      </c>
      <c r="E20" s="114">
        <f t="shared" si="3"/>
        <v>52623</v>
      </c>
      <c r="F20" s="114">
        <v>63843</v>
      </c>
      <c r="G20" s="114">
        <v>4459</v>
      </c>
      <c r="H20" s="115">
        <f t="shared" si="1"/>
        <v>68302</v>
      </c>
      <c r="I20" s="116">
        <f t="shared" si="0"/>
        <v>120925</v>
      </c>
      <c r="J20" s="117">
        <f t="shared" si="2"/>
        <v>6.3594396856383156E-2</v>
      </c>
      <c r="K20" s="108">
        <v>74315</v>
      </c>
      <c r="L20" s="109">
        <v>46610</v>
      </c>
      <c r="M20" s="113">
        <v>84090</v>
      </c>
      <c r="N20" s="114">
        <v>15919</v>
      </c>
      <c r="O20" s="114">
        <v>2964</v>
      </c>
      <c r="P20" s="118">
        <v>17945</v>
      </c>
    </row>
    <row r="21" spans="2:16" x14ac:dyDescent="0.2">
      <c r="B21" s="102" t="s">
        <v>59</v>
      </c>
      <c r="C21" s="113">
        <v>11521</v>
      </c>
      <c r="D21" s="114">
        <v>7742</v>
      </c>
      <c r="E21" s="114">
        <f t="shared" si="3"/>
        <v>19263</v>
      </c>
      <c r="F21" s="114">
        <v>29148</v>
      </c>
      <c r="G21" s="114">
        <v>2865</v>
      </c>
      <c r="H21" s="115">
        <f t="shared" si="1"/>
        <v>32013</v>
      </c>
      <c r="I21" s="116">
        <f t="shared" si="0"/>
        <v>51276</v>
      </c>
      <c r="J21" s="117">
        <f t="shared" si="2"/>
        <v>2.6966022685200767E-2</v>
      </c>
      <c r="K21" s="108">
        <v>31684</v>
      </c>
      <c r="L21" s="109">
        <v>19592</v>
      </c>
      <c r="M21" s="113">
        <v>37224</v>
      </c>
      <c r="N21" s="114">
        <v>7893</v>
      </c>
      <c r="O21" s="114">
        <v>1655</v>
      </c>
      <c r="P21" s="118">
        <v>4502</v>
      </c>
    </row>
    <row r="22" spans="2:16" x14ac:dyDescent="0.2">
      <c r="B22" s="102" t="s">
        <v>60</v>
      </c>
      <c r="C22" s="113">
        <v>22752</v>
      </c>
      <c r="D22" s="114">
        <v>13738</v>
      </c>
      <c r="E22" s="114">
        <f t="shared" si="3"/>
        <v>36490</v>
      </c>
      <c r="F22" s="114">
        <v>49875</v>
      </c>
      <c r="G22" s="114">
        <v>4529</v>
      </c>
      <c r="H22" s="115">
        <f t="shared" si="1"/>
        <v>54404</v>
      </c>
      <c r="I22" s="116">
        <f t="shared" si="0"/>
        <v>90894</v>
      </c>
      <c r="J22" s="117">
        <f t="shared" si="2"/>
        <v>4.7801109016862443E-2</v>
      </c>
      <c r="K22" s="108">
        <v>54357</v>
      </c>
      <c r="L22" s="109">
        <v>36537</v>
      </c>
      <c r="M22" s="113">
        <v>62068</v>
      </c>
      <c r="N22" s="114">
        <v>15599</v>
      </c>
      <c r="O22" s="114">
        <v>2765</v>
      </c>
      <c r="P22" s="118">
        <v>10457</v>
      </c>
    </row>
    <row r="23" spans="2:16" x14ac:dyDescent="0.2">
      <c r="B23" s="102" t="s">
        <v>61</v>
      </c>
      <c r="C23" s="113">
        <v>2238</v>
      </c>
      <c r="D23" s="114">
        <v>1110</v>
      </c>
      <c r="E23" s="114">
        <f t="shared" si="3"/>
        <v>3348</v>
      </c>
      <c r="F23" s="114">
        <v>5730</v>
      </c>
      <c r="G23" s="114">
        <v>473</v>
      </c>
      <c r="H23" s="115">
        <f t="shared" si="1"/>
        <v>6203</v>
      </c>
      <c r="I23" s="116">
        <f t="shared" si="0"/>
        <v>9551</v>
      </c>
      <c r="J23" s="117">
        <f t="shared" si="2"/>
        <v>5.0228661101948775E-3</v>
      </c>
      <c r="K23" s="108">
        <v>5278</v>
      </c>
      <c r="L23" s="109">
        <v>4273</v>
      </c>
      <c r="M23" s="113">
        <v>7113</v>
      </c>
      <c r="N23" s="114">
        <v>1650</v>
      </c>
      <c r="O23" s="114">
        <v>145</v>
      </c>
      <c r="P23" s="118">
        <v>643</v>
      </c>
    </row>
    <row r="24" spans="2:16" x14ac:dyDescent="0.2">
      <c r="B24" s="102" t="s">
        <v>62</v>
      </c>
      <c r="C24" s="113">
        <v>3775</v>
      </c>
      <c r="D24" s="114">
        <v>1389</v>
      </c>
      <c r="E24" s="114">
        <f t="shared" si="3"/>
        <v>5164</v>
      </c>
      <c r="F24" s="114">
        <v>11656</v>
      </c>
      <c r="G24" s="114">
        <v>578</v>
      </c>
      <c r="H24" s="115">
        <f t="shared" si="1"/>
        <v>12234</v>
      </c>
      <c r="I24" s="116">
        <f t="shared" si="0"/>
        <v>17398</v>
      </c>
      <c r="J24" s="117">
        <f t="shared" si="2"/>
        <v>9.1495994749419413E-3</v>
      </c>
      <c r="K24" s="108">
        <v>10898</v>
      </c>
      <c r="L24" s="109">
        <v>6500</v>
      </c>
      <c r="M24" s="113">
        <v>14092</v>
      </c>
      <c r="N24" s="114">
        <v>2611</v>
      </c>
      <c r="O24" s="114">
        <v>646</v>
      </c>
      <c r="P24" s="118">
        <v>49</v>
      </c>
    </row>
    <row r="25" spans="2:16" x14ac:dyDescent="0.2">
      <c r="B25" s="102" t="s">
        <v>63</v>
      </c>
      <c r="C25" s="113">
        <v>147387</v>
      </c>
      <c r="D25" s="114">
        <v>61245</v>
      </c>
      <c r="E25" s="114">
        <f t="shared" si="3"/>
        <v>208632</v>
      </c>
      <c r="F25" s="114">
        <v>444989</v>
      </c>
      <c r="G25" s="114">
        <v>20672</v>
      </c>
      <c r="H25" s="115">
        <f t="shared" si="1"/>
        <v>465661</v>
      </c>
      <c r="I25" s="116">
        <f t="shared" si="0"/>
        <v>674293</v>
      </c>
      <c r="J25" s="117">
        <f t="shared" si="2"/>
        <v>0.35461035054356971</v>
      </c>
      <c r="K25" s="108">
        <v>438807</v>
      </c>
      <c r="L25" s="109">
        <v>235486</v>
      </c>
      <c r="M25" s="113">
        <v>418780</v>
      </c>
      <c r="N25" s="114">
        <v>92516</v>
      </c>
      <c r="O25" s="114">
        <v>23317</v>
      </c>
      <c r="P25" s="118">
        <v>139679</v>
      </c>
    </row>
    <row r="26" spans="2:16" ht="12.75" thickBot="1" x14ac:dyDescent="0.25">
      <c r="B26" s="119" t="s">
        <v>64</v>
      </c>
      <c r="C26" s="120">
        <f>SUM(C11:C25)</f>
        <v>416836</v>
      </c>
      <c r="D26" s="121">
        <f t="shared" ref="D26:P26" si="4">SUM(D11:D25)</f>
        <v>228400</v>
      </c>
      <c r="E26" s="122">
        <f t="shared" ref="E26" si="5">C26+D26</f>
        <v>645236</v>
      </c>
      <c r="F26" s="121">
        <f t="shared" si="4"/>
        <v>1185933</v>
      </c>
      <c r="G26" s="121">
        <f t="shared" si="4"/>
        <v>70335</v>
      </c>
      <c r="H26" s="123">
        <f t="shared" ref="H26" si="6">F26+G26</f>
        <v>1256268</v>
      </c>
      <c r="I26" s="124">
        <f>SUM(I11:I25)</f>
        <v>1901504</v>
      </c>
      <c r="J26" s="125">
        <f t="shared" ref="J26" si="7">I26/$I$26</f>
        <v>1</v>
      </c>
      <c r="K26" s="126">
        <f t="shared" si="4"/>
        <v>1202564</v>
      </c>
      <c r="L26" s="127">
        <f t="shared" si="4"/>
        <v>698940</v>
      </c>
      <c r="M26" s="128">
        <f t="shared" si="4"/>
        <v>1223034</v>
      </c>
      <c r="N26" s="129">
        <f t="shared" si="4"/>
        <v>260652</v>
      </c>
      <c r="O26" s="129">
        <f t="shared" si="4"/>
        <v>53563</v>
      </c>
      <c r="P26" s="130">
        <f t="shared" si="4"/>
        <v>364150</v>
      </c>
    </row>
    <row r="27" spans="2:16" ht="12.75" thickBot="1" x14ac:dyDescent="0.25">
      <c r="B27" s="131" t="s">
        <v>65</v>
      </c>
      <c r="C27" s="132">
        <f>+C26/$I$26</f>
        <v>0.21921384335767896</v>
      </c>
      <c r="D27" s="133">
        <f>+D26/$I$26</f>
        <v>0.12011544545791121</v>
      </c>
      <c r="E27" s="133"/>
      <c r="F27" s="133">
        <f t="shared" ref="F27:G27" si="8">+F26/$I$26</f>
        <v>0.62368156995725488</v>
      </c>
      <c r="G27" s="133">
        <f t="shared" si="8"/>
        <v>3.6989141227154923E-2</v>
      </c>
      <c r="H27" s="134"/>
      <c r="I27" s="429">
        <f>C27+D27+F27+G27</f>
        <v>0.99999999999999989</v>
      </c>
      <c r="J27" s="430"/>
      <c r="K27" s="135">
        <f t="shared" ref="K27:P27" si="9">+K26/$I$26</f>
        <v>0.63242780451684566</v>
      </c>
      <c r="L27" s="136">
        <f t="shared" si="9"/>
        <v>0.3675721954831544</v>
      </c>
      <c r="M27" s="137">
        <f t="shared" si="9"/>
        <v>0.64319296725118646</v>
      </c>
      <c r="N27" s="138">
        <f t="shared" si="9"/>
        <v>0.13707675608360539</v>
      </c>
      <c r="O27" s="138">
        <f t="shared" si="9"/>
        <v>2.8168754838275387E-2</v>
      </c>
      <c r="P27" s="139">
        <f t="shared" si="9"/>
        <v>0.19150630237959004</v>
      </c>
    </row>
    <row r="28" spans="2:16" x14ac:dyDescent="0.2">
      <c r="B28" s="187" t="s">
        <v>147</v>
      </c>
    </row>
    <row r="29" spans="2:16" x14ac:dyDescent="0.2">
      <c r="B29" s="187" t="s">
        <v>148</v>
      </c>
    </row>
  </sheetData>
  <mergeCells count="9">
    <mergeCell ref="I27:J27"/>
    <mergeCell ref="C9:H9"/>
    <mergeCell ref="B9:B10"/>
    <mergeCell ref="B5:P5"/>
    <mergeCell ref="B6:P6"/>
    <mergeCell ref="B8:P8"/>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6 H26 J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29"/>
  <sheetViews>
    <sheetView showGridLines="0" zoomScale="90" zoomScaleNormal="90" workbookViewId="0"/>
  </sheetViews>
  <sheetFormatPr baseColWidth="10" defaultColWidth="11.42578125" defaultRowHeight="12" x14ac:dyDescent="0.2"/>
  <cols>
    <col min="1" max="1" width="6" style="187" customWidth="1"/>
    <col min="2" max="2" width="21.5703125" style="187" customWidth="1"/>
    <col min="3" max="16384" width="11.42578125" style="187"/>
  </cols>
  <sheetData>
    <row r="2" spans="1:18" s="381" customFormat="1" ht="12.75" x14ac:dyDescent="0.2">
      <c r="A2" s="216" t="s">
        <v>119</v>
      </c>
    </row>
    <row r="3" spans="1:18" s="381" customFormat="1" ht="12.75" x14ac:dyDescent="0.2">
      <c r="A3" s="216" t="s">
        <v>120</v>
      </c>
    </row>
    <row r="4" spans="1:18" s="381" customFormat="1" ht="12.75" x14ac:dyDescent="0.2"/>
    <row r="5" spans="1:18" s="381" customFormat="1" ht="12.75" x14ac:dyDescent="0.2">
      <c r="B5" s="436" t="s">
        <v>69</v>
      </c>
      <c r="C5" s="436"/>
      <c r="D5" s="436"/>
      <c r="E5" s="436"/>
      <c r="F5" s="436"/>
      <c r="G5" s="436"/>
      <c r="H5" s="436"/>
      <c r="I5" s="436"/>
      <c r="J5" s="436"/>
      <c r="K5" s="436"/>
      <c r="L5" s="436"/>
      <c r="M5" s="436"/>
      <c r="N5" s="436"/>
      <c r="O5" s="436"/>
      <c r="P5" s="436"/>
      <c r="R5" s="399" t="s">
        <v>599</v>
      </c>
    </row>
    <row r="6" spans="1:18" s="381" customFormat="1" ht="12.75" x14ac:dyDescent="0.2">
      <c r="B6" s="431" t="str">
        <f>'Solicitudes Regiones'!B6:P6</f>
        <v>Acumuladas de julio de 2008 a enero de 2018</v>
      </c>
      <c r="C6" s="431"/>
      <c r="D6" s="431"/>
      <c r="E6" s="431"/>
      <c r="F6" s="431"/>
      <c r="G6" s="431"/>
      <c r="H6" s="431"/>
      <c r="I6" s="431"/>
      <c r="J6" s="431"/>
      <c r="K6" s="431"/>
      <c r="L6" s="431"/>
      <c r="M6" s="431"/>
      <c r="N6" s="431"/>
      <c r="O6" s="431"/>
      <c r="P6" s="431"/>
    </row>
    <row r="7" spans="1:18" ht="12.75" thickBot="1" x14ac:dyDescent="0.25"/>
    <row r="8" spans="1:18" ht="12.75" thickBot="1" x14ac:dyDescent="0.25">
      <c r="B8" s="419" t="s">
        <v>66</v>
      </c>
      <c r="C8" s="420"/>
      <c r="D8" s="420"/>
      <c r="E8" s="420"/>
      <c r="F8" s="420"/>
      <c r="G8" s="420"/>
      <c r="H8" s="420"/>
      <c r="I8" s="420"/>
      <c r="J8" s="420"/>
      <c r="K8" s="420"/>
      <c r="L8" s="420"/>
      <c r="M8" s="420"/>
      <c r="N8" s="420"/>
      <c r="O8" s="420"/>
      <c r="P8" s="421"/>
    </row>
    <row r="9" spans="1:18" ht="12.75" thickBot="1" x14ac:dyDescent="0.25">
      <c r="B9" s="423" t="s">
        <v>47</v>
      </c>
      <c r="C9" s="440" t="s">
        <v>2</v>
      </c>
      <c r="D9" s="441"/>
      <c r="E9" s="441"/>
      <c r="F9" s="441"/>
      <c r="G9" s="441"/>
      <c r="H9" s="442"/>
      <c r="I9" s="443" t="s">
        <v>41</v>
      </c>
      <c r="J9" s="444"/>
      <c r="K9" s="440" t="s">
        <v>3</v>
      </c>
      <c r="L9" s="442"/>
      <c r="M9" s="440" t="s">
        <v>4</v>
      </c>
      <c r="N9" s="441"/>
      <c r="O9" s="441"/>
      <c r="P9" s="445"/>
    </row>
    <row r="10" spans="1:18" ht="36.75" thickBot="1" x14ac:dyDescent="0.25">
      <c r="B10" s="439"/>
      <c r="C10" s="169" t="s">
        <v>5</v>
      </c>
      <c r="D10" s="170" t="s">
        <v>6</v>
      </c>
      <c r="E10" s="171" t="s">
        <v>7</v>
      </c>
      <c r="F10" s="170" t="s">
        <v>8</v>
      </c>
      <c r="G10" s="170" t="s">
        <v>9</v>
      </c>
      <c r="H10" s="172" t="s">
        <v>10</v>
      </c>
      <c r="I10" s="173" t="s">
        <v>44</v>
      </c>
      <c r="J10" s="174" t="s">
        <v>67</v>
      </c>
      <c r="K10" s="175" t="s">
        <v>45</v>
      </c>
      <c r="L10" s="176" t="s">
        <v>13</v>
      </c>
      <c r="M10" s="177" t="s">
        <v>14</v>
      </c>
      <c r="N10" s="178" t="s">
        <v>15</v>
      </c>
      <c r="O10" s="178" t="s">
        <v>16</v>
      </c>
      <c r="P10" s="179" t="s">
        <v>17</v>
      </c>
    </row>
    <row r="11" spans="1:18" x14ac:dyDescent="0.2">
      <c r="B11" s="148" t="s">
        <v>49</v>
      </c>
      <c r="C11" s="149">
        <v>4603</v>
      </c>
      <c r="D11" s="150">
        <v>1452</v>
      </c>
      <c r="E11" s="150">
        <f>C11+D11</f>
        <v>6055</v>
      </c>
      <c r="F11" s="150">
        <v>12927</v>
      </c>
      <c r="G11" s="150">
        <v>573</v>
      </c>
      <c r="H11" s="151">
        <f>G11+F11</f>
        <v>13500</v>
      </c>
      <c r="I11" s="152">
        <f t="shared" ref="I11:I25" si="0">+C11+D11+F11+G11</f>
        <v>19555</v>
      </c>
      <c r="J11" s="153">
        <f t="shared" ref="J11:J25" si="1">I11/$I$26</f>
        <v>1.2667698825541397E-2</v>
      </c>
      <c r="K11" s="154">
        <v>11725</v>
      </c>
      <c r="L11" s="155">
        <v>7830</v>
      </c>
      <c r="M11" s="149">
        <v>12133</v>
      </c>
      <c r="N11" s="150">
        <v>3090</v>
      </c>
      <c r="O11" s="150">
        <v>500</v>
      </c>
      <c r="P11" s="156">
        <v>3832</v>
      </c>
    </row>
    <row r="12" spans="1:18" x14ac:dyDescent="0.2">
      <c r="B12" s="148" t="s">
        <v>50</v>
      </c>
      <c r="C12" s="157">
        <v>4320</v>
      </c>
      <c r="D12" s="158">
        <v>2170</v>
      </c>
      <c r="E12" s="158">
        <f t="shared" ref="E12:E25" si="2">C12+D12</f>
        <v>6490</v>
      </c>
      <c r="F12" s="158">
        <v>12529</v>
      </c>
      <c r="G12" s="158">
        <v>1041</v>
      </c>
      <c r="H12" s="159">
        <f t="shared" ref="H12:H25" si="3">G12+F12</f>
        <v>13570</v>
      </c>
      <c r="I12" s="152">
        <f t="shared" si="0"/>
        <v>20060</v>
      </c>
      <c r="J12" s="153">
        <f t="shared" si="1"/>
        <v>1.2994837046298155E-2</v>
      </c>
      <c r="K12" s="154">
        <v>12360</v>
      </c>
      <c r="L12" s="155">
        <v>7700</v>
      </c>
      <c r="M12" s="157">
        <v>12117</v>
      </c>
      <c r="N12" s="158">
        <v>2564</v>
      </c>
      <c r="O12" s="158">
        <v>672</v>
      </c>
      <c r="P12" s="160">
        <v>4707</v>
      </c>
    </row>
    <row r="13" spans="1:18" x14ac:dyDescent="0.2">
      <c r="B13" s="148" t="s">
        <v>51</v>
      </c>
      <c r="C13" s="157">
        <v>7930</v>
      </c>
      <c r="D13" s="158">
        <v>2768</v>
      </c>
      <c r="E13" s="158">
        <f t="shared" si="2"/>
        <v>10698</v>
      </c>
      <c r="F13" s="158">
        <v>21568</v>
      </c>
      <c r="G13" s="158">
        <v>1068</v>
      </c>
      <c r="H13" s="159">
        <f t="shared" si="3"/>
        <v>22636</v>
      </c>
      <c r="I13" s="152">
        <f t="shared" si="0"/>
        <v>33334</v>
      </c>
      <c r="J13" s="153">
        <f t="shared" si="1"/>
        <v>2.1593713763773816E-2</v>
      </c>
      <c r="K13" s="154">
        <v>21875</v>
      </c>
      <c r="L13" s="155">
        <v>11459</v>
      </c>
      <c r="M13" s="157">
        <v>23835</v>
      </c>
      <c r="N13" s="158">
        <v>3944</v>
      </c>
      <c r="O13" s="158">
        <v>454</v>
      </c>
      <c r="P13" s="160">
        <v>5101</v>
      </c>
    </row>
    <row r="14" spans="1:18" x14ac:dyDescent="0.2">
      <c r="B14" s="148" t="s">
        <v>52</v>
      </c>
      <c r="C14" s="157">
        <v>5467</v>
      </c>
      <c r="D14" s="158">
        <v>2012</v>
      </c>
      <c r="E14" s="158">
        <f t="shared" si="2"/>
        <v>7479</v>
      </c>
      <c r="F14" s="158">
        <v>14978</v>
      </c>
      <c r="G14" s="158">
        <v>754</v>
      </c>
      <c r="H14" s="159">
        <f t="shared" si="3"/>
        <v>15732</v>
      </c>
      <c r="I14" s="152">
        <f t="shared" si="0"/>
        <v>23211</v>
      </c>
      <c r="J14" s="153">
        <f t="shared" si="1"/>
        <v>1.5036049984128937E-2</v>
      </c>
      <c r="K14" s="154">
        <v>14261</v>
      </c>
      <c r="L14" s="155">
        <v>8950</v>
      </c>
      <c r="M14" s="157">
        <v>14326</v>
      </c>
      <c r="N14" s="158">
        <v>3389</v>
      </c>
      <c r="O14" s="158">
        <v>600</v>
      </c>
      <c r="P14" s="160">
        <v>4896</v>
      </c>
    </row>
    <row r="15" spans="1:18" x14ac:dyDescent="0.2">
      <c r="B15" s="148" t="s">
        <v>53</v>
      </c>
      <c r="C15" s="157">
        <v>15818</v>
      </c>
      <c r="D15" s="158">
        <v>4930</v>
      </c>
      <c r="E15" s="158">
        <f t="shared" si="2"/>
        <v>20748</v>
      </c>
      <c r="F15" s="158">
        <v>44556</v>
      </c>
      <c r="G15" s="158">
        <v>2169</v>
      </c>
      <c r="H15" s="159">
        <f t="shared" si="3"/>
        <v>46725</v>
      </c>
      <c r="I15" s="152">
        <f t="shared" si="0"/>
        <v>67473</v>
      </c>
      <c r="J15" s="153">
        <f t="shared" si="1"/>
        <v>4.3708905285387609E-2</v>
      </c>
      <c r="K15" s="154">
        <v>41076</v>
      </c>
      <c r="L15" s="155">
        <v>26397</v>
      </c>
      <c r="M15" s="157">
        <v>52083</v>
      </c>
      <c r="N15" s="158">
        <v>7369</v>
      </c>
      <c r="O15" s="158">
        <v>809</v>
      </c>
      <c r="P15" s="160">
        <v>7210</v>
      </c>
    </row>
    <row r="16" spans="1:18" x14ac:dyDescent="0.2">
      <c r="B16" s="148" t="s">
        <v>54</v>
      </c>
      <c r="C16" s="157">
        <v>40684</v>
      </c>
      <c r="D16" s="158">
        <v>13979</v>
      </c>
      <c r="E16" s="158">
        <f t="shared" si="2"/>
        <v>54663</v>
      </c>
      <c r="F16" s="158">
        <v>120839</v>
      </c>
      <c r="G16" s="158">
        <v>6506</v>
      </c>
      <c r="H16" s="159">
        <f t="shared" si="3"/>
        <v>127345</v>
      </c>
      <c r="I16" s="152">
        <f t="shared" si="0"/>
        <v>182008</v>
      </c>
      <c r="J16" s="153">
        <f t="shared" si="1"/>
        <v>0.1179045015514773</v>
      </c>
      <c r="K16" s="154">
        <v>113632</v>
      </c>
      <c r="L16" s="155">
        <v>68376</v>
      </c>
      <c r="M16" s="157">
        <v>119029</v>
      </c>
      <c r="N16" s="158">
        <v>28850</v>
      </c>
      <c r="O16" s="158">
        <v>4396</v>
      </c>
      <c r="P16" s="160">
        <v>29733</v>
      </c>
    </row>
    <row r="17" spans="2:16" x14ac:dyDescent="0.2">
      <c r="B17" s="148" t="s">
        <v>55</v>
      </c>
      <c r="C17" s="157">
        <v>19192</v>
      </c>
      <c r="D17" s="158">
        <v>6712</v>
      </c>
      <c r="E17" s="158">
        <f t="shared" si="2"/>
        <v>25904</v>
      </c>
      <c r="F17" s="158">
        <v>58224</v>
      </c>
      <c r="G17" s="158">
        <v>3780</v>
      </c>
      <c r="H17" s="159">
        <f t="shared" si="3"/>
        <v>62004</v>
      </c>
      <c r="I17" s="152">
        <f t="shared" si="0"/>
        <v>87908</v>
      </c>
      <c r="J17" s="153">
        <f t="shared" si="1"/>
        <v>5.6946666753039797E-2</v>
      </c>
      <c r="K17" s="154">
        <v>51433</v>
      </c>
      <c r="L17" s="155">
        <v>36475</v>
      </c>
      <c r="M17" s="157">
        <v>53472</v>
      </c>
      <c r="N17" s="158">
        <v>10313</v>
      </c>
      <c r="O17" s="158">
        <v>2054</v>
      </c>
      <c r="P17" s="160">
        <v>22069</v>
      </c>
    </row>
    <row r="18" spans="2:16" x14ac:dyDescent="0.2">
      <c r="B18" s="148" t="s">
        <v>56</v>
      </c>
      <c r="C18" s="157">
        <v>27277</v>
      </c>
      <c r="D18" s="158">
        <v>9229</v>
      </c>
      <c r="E18" s="158">
        <f t="shared" si="2"/>
        <v>36506</v>
      </c>
      <c r="F18" s="158">
        <v>69767</v>
      </c>
      <c r="G18" s="158">
        <v>4163</v>
      </c>
      <c r="H18" s="159">
        <f t="shared" si="3"/>
        <v>73930</v>
      </c>
      <c r="I18" s="152">
        <f t="shared" si="0"/>
        <v>110436</v>
      </c>
      <c r="J18" s="153">
        <f t="shared" si="1"/>
        <v>7.1540270391075925E-2</v>
      </c>
      <c r="K18" s="154">
        <v>63597</v>
      </c>
      <c r="L18" s="155">
        <v>46839</v>
      </c>
      <c r="M18" s="157">
        <v>71147</v>
      </c>
      <c r="N18" s="158">
        <v>15233</v>
      </c>
      <c r="O18" s="158">
        <v>2401</v>
      </c>
      <c r="P18" s="160">
        <v>21654</v>
      </c>
    </row>
    <row r="19" spans="2:16" x14ac:dyDescent="0.2">
      <c r="B19" s="148" t="s">
        <v>57</v>
      </c>
      <c r="C19" s="157">
        <v>49100</v>
      </c>
      <c r="D19" s="158">
        <v>22645</v>
      </c>
      <c r="E19" s="158">
        <f t="shared" si="2"/>
        <v>71745</v>
      </c>
      <c r="F19" s="158">
        <v>126230</v>
      </c>
      <c r="G19" s="158">
        <v>8982</v>
      </c>
      <c r="H19" s="159">
        <f t="shared" si="3"/>
        <v>135212</v>
      </c>
      <c r="I19" s="152">
        <f t="shared" si="0"/>
        <v>206957</v>
      </c>
      <c r="J19" s="153">
        <f t="shared" si="1"/>
        <v>0.13406642525377505</v>
      </c>
      <c r="K19" s="154">
        <v>124267</v>
      </c>
      <c r="L19" s="155">
        <v>82690</v>
      </c>
      <c r="M19" s="157">
        <v>126617</v>
      </c>
      <c r="N19" s="158">
        <v>26885</v>
      </c>
      <c r="O19" s="158">
        <v>5070</v>
      </c>
      <c r="P19" s="160">
        <v>48329</v>
      </c>
    </row>
    <row r="20" spans="2:16" x14ac:dyDescent="0.2">
      <c r="B20" s="148" t="s">
        <v>58</v>
      </c>
      <c r="C20" s="157">
        <v>29305</v>
      </c>
      <c r="D20" s="158">
        <v>9663</v>
      </c>
      <c r="E20" s="158">
        <f t="shared" si="2"/>
        <v>38968</v>
      </c>
      <c r="F20" s="158">
        <v>54405</v>
      </c>
      <c r="G20" s="158">
        <v>3634</v>
      </c>
      <c r="H20" s="159">
        <f t="shared" si="3"/>
        <v>58039</v>
      </c>
      <c r="I20" s="152">
        <f t="shared" si="0"/>
        <v>97007</v>
      </c>
      <c r="J20" s="153">
        <f t="shared" si="1"/>
        <v>6.2840984912773942E-2</v>
      </c>
      <c r="K20" s="154">
        <v>56915</v>
      </c>
      <c r="L20" s="155">
        <v>40092</v>
      </c>
      <c r="M20" s="157">
        <v>67620</v>
      </c>
      <c r="N20" s="158">
        <v>13649</v>
      </c>
      <c r="O20" s="158">
        <v>2211</v>
      </c>
      <c r="P20" s="160">
        <v>13521</v>
      </c>
    </row>
    <row r="21" spans="2:16" x14ac:dyDescent="0.2">
      <c r="B21" s="148" t="s">
        <v>59</v>
      </c>
      <c r="C21" s="157">
        <v>10651</v>
      </c>
      <c r="D21" s="158">
        <v>5318</v>
      </c>
      <c r="E21" s="158">
        <f t="shared" si="2"/>
        <v>15969</v>
      </c>
      <c r="F21" s="158">
        <v>24791</v>
      </c>
      <c r="G21" s="158">
        <v>2408</v>
      </c>
      <c r="H21" s="159">
        <f t="shared" si="3"/>
        <v>27199</v>
      </c>
      <c r="I21" s="152">
        <f t="shared" si="0"/>
        <v>43168</v>
      </c>
      <c r="J21" s="153">
        <f t="shared" si="1"/>
        <v>2.7964163789361854E-2</v>
      </c>
      <c r="K21" s="154">
        <v>25989</v>
      </c>
      <c r="L21" s="155">
        <v>17179</v>
      </c>
      <c r="M21" s="157">
        <v>31322</v>
      </c>
      <c r="N21" s="158">
        <v>6753</v>
      </c>
      <c r="O21" s="158">
        <v>1301</v>
      </c>
      <c r="P21" s="160">
        <v>3790</v>
      </c>
    </row>
    <row r="22" spans="2:16" x14ac:dyDescent="0.2">
      <c r="B22" s="148" t="s">
        <v>60</v>
      </c>
      <c r="C22" s="157">
        <v>21102</v>
      </c>
      <c r="D22" s="158">
        <v>7842</v>
      </c>
      <c r="E22" s="158">
        <f t="shared" si="2"/>
        <v>28944</v>
      </c>
      <c r="F22" s="158">
        <v>42852</v>
      </c>
      <c r="G22" s="158">
        <v>3638</v>
      </c>
      <c r="H22" s="159">
        <f t="shared" si="3"/>
        <v>46490</v>
      </c>
      <c r="I22" s="152">
        <f t="shared" si="0"/>
        <v>75434</v>
      </c>
      <c r="J22" s="153">
        <f t="shared" si="1"/>
        <v>4.8866028801119399E-2</v>
      </c>
      <c r="K22" s="154">
        <v>43954</v>
      </c>
      <c r="L22" s="155">
        <v>31480</v>
      </c>
      <c r="M22" s="157">
        <v>50864</v>
      </c>
      <c r="N22" s="158">
        <v>13489</v>
      </c>
      <c r="O22" s="158">
        <v>2222</v>
      </c>
      <c r="P22" s="160">
        <v>8856</v>
      </c>
    </row>
    <row r="23" spans="2:16" x14ac:dyDescent="0.2">
      <c r="B23" s="148" t="s">
        <v>61</v>
      </c>
      <c r="C23" s="157">
        <v>2000</v>
      </c>
      <c r="D23" s="158">
        <v>544</v>
      </c>
      <c r="E23" s="158">
        <f t="shared" si="2"/>
        <v>2544</v>
      </c>
      <c r="F23" s="158">
        <v>4611</v>
      </c>
      <c r="G23" s="158">
        <v>357</v>
      </c>
      <c r="H23" s="159">
        <f t="shared" si="3"/>
        <v>4968</v>
      </c>
      <c r="I23" s="152">
        <f t="shared" si="0"/>
        <v>7512</v>
      </c>
      <c r="J23" s="153">
        <f t="shared" si="1"/>
        <v>4.8662620085638958E-3</v>
      </c>
      <c r="K23" s="154">
        <v>3976</v>
      </c>
      <c r="L23" s="155">
        <v>3536</v>
      </c>
      <c r="M23" s="157">
        <v>5595</v>
      </c>
      <c r="N23" s="158">
        <v>1296</v>
      </c>
      <c r="O23" s="158">
        <v>90</v>
      </c>
      <c r="P23" s="160">
        <v>531</v>
      </c>
    </row>
    <row r="24" spans="2:16" x14ac:dyDescent="0.2">
      <c r="B24" s="148" t="s">
        <v>62</v>
      </c>
      <c r="C24" s="157">
        <v>3366</v>
      </c>
      <c r="D24" s="158">
        <v>939</v>
      </c>
      <c r="E24" s="158">
        <f t="shared" si="2"/>
        <v>4305</v>
      </c>
      <c r="F24" s="158">
        <v>9156</v>
      </c>
      <c r="G24" s="158">
        <v>449</v>
      </c>
      <c r="H24" s="159">
        <f t="shared" si="3"/>
        <v>9605</v>
      </c>
      <c r="I24" s="152">
        <f t="shared" si="0"/>
        <v>13910</v>
      </c>
      <c r="J24" s="153">
        <f t="shared" si="1"/>
        <v>9.0108765360920919E-3</v>
      </c>
      <c r="K24" s="154">
        <v>8501</v>
      </c>
      <c r="L24" s="155">
        <v>5409</v>
      </c>
      <c r="M24" s="157">
        <v>11354</v>
      </c>
      <c r="N24" s="158">
        <v>2029</v>
      </c>
      <c r="O24" s="158">
        <v>491</v>
      </c>
      <c r="P24" s="160">
        <v>36</v>
      </c>
    </row>
    <row r="25" spans="2:16" x14ac:dyDescent="0.2">
      <c r="B25" s="148" t="s">
        <v>63</v>
      </c>
      <c r="C25" s="157">
        <v>130473</v>
      </c>
      <c r="D25" s="158">
        <v>38825</v>
      </c>
      <c r="E25" s="158">
        <f t="shared" si="2"/>
        <v>169298</v>
      </c>
      <c r="F25" s="158">
        <v>370255</v>
      </c>
      <c r="G25" s="158">
        <v>16164</v>
      </c>
      <c r="H25" s="159">
        <f t="shared" si="3"/>
        <v>386419</v>
      </c>
      <c r="I25" s="152">
        <f t="shared" si="0"/>
        <v>555717</v>
      </c>
      <c r="J25" s="153">
        <f t="shared" si="1"/>
        <v>0.35999261509759084</v>
      </c>
      <c r="K25" s="154">
        <v>356369</v>
      </c>
      <c r="L25" s="155">
        <v>199348</v>
      </c>
      <c r="M25" s="157">
        <v>345590</v>
      </c>
      <c r="N25" s="158">
        <v>75953</v>
      </c>
      <c r="O25" s="158">
        <v>18427</v>
      </c>
      <c r="P25" s="160">
        <v>115746</v>
      </c>
    </row>
    <row r="26" spans="2:16" ht="12.75" thickBot="1" x14ac:dyDescent="0.25">
      <c r="B26" s="119" t="s">
        <v>64</v>
      </c>
      <c r="C26" s="128">
        <f>SUM(C11:C25)</f>
        <v>371288</v>
      </c>
      <c r="D26" s="129">
        <f t="shared" ref="D26:P26" si="4">SUM(D11:D25)</f>
        <v>129028</v>
      </c>
      <c r="E26" s="161">
        <f t="shared" ref="E26" si="5">C26+D26</f>
        <v>500316</v>
      </c>
      <c r="F26" s="129">
        <f t="shared" si="4"/>
        <v>987688</v>
      </c>
      <c r="G26" s="129">
        <f t="shared" si="4"/>
        <v>55686</v>
      </c>
      <c r="H26" s="162">
        <f t="shared" ref="H26" si="6">G26+F26</f>
        <v>1043374</v>
      </c>
      <c r="I26" s="124">
        <f>SUM(I11:I25)</f>
        <v>1543690</v>
      </c>
      <c r="J26" s="125">
        <f t="shared" ref="J26" si="7">I26/$I$26</f>
        <v>1</v>
      </c>
      <c r="K26" s="163">
        <f t="shared" si="4"/>
        <v>949930</v>
      </c>
      <c r="L26" s="164">
        <f t="shared" si="4"/>
        <v>593760</v>
      </c>
      <c r="M26" s="165">
        <f t="shared" si="4"/>
        <v>997104</v>
      </c>
      <c r="N26" s="161">
        <f t="shared" si="4"/>
        <v>214806</v>
      </c>
      <c r="O26" s="161">
        <f t="shared" si="4"/>
        <v>41698</v>
      </c>
      <c r="P26" s="166">
        <f t="shared" si="4"/>
        <v>290011</v>
      </c>
    </row>
    <row r="27" spans="2:16" ht="12.75" thickBot="1" x14ac:dyDescent="0.25">
      <c r="B27" s="131" t="s">
        <v>65</v>
      </c>
      <c r="C27" s="137">
        <f>+C26/$I$26</f>
        <v>0.24051979348185193</v>
      </c>
      <c r="D27" s="138">
        <f>+D26/$I$26</f>
        <v>8.3584139302580185E-2</v>
      </c>
      <c r="E27" s="138"/>
      <c r="F27" s="138">
        <f>+F26/$I$26</f>
        <v>0.63982276234218005</v>
      </c>
      <c r="G27" s="139">
        <f>+G26/$I$26</f>
        <v>3.6073304873387793E-2</v>
      </c>
      <c r="H27" s="167"/>
      <c r="I27" s="437">
        <f>C27+D27+F27+G27</f>
        <v>0.99999999999999989</v>
      </c>
      <c r="J27" s="438"/>
      <c r="K27" s="132">
        <f t="shared" ref="K27:P27" si="8">+K26/$I$26</f>
        <v>0.61536318820488567</v>
      </c>
      <c r="L27" s="168">
        <f t="shared" si="8"/>
        <v>0.38463681179511433</v>
      </c>
      <c r="M27" s="132">
        <f t="shared" si="8"/>
        <v>0.6459224326127655</v>
      </c>
      <c r="N27" s="133">
        <f t="shared" si="8"/>
        <v>0.13915099534232908</v>
      </c>
      <c r="O27" s="133">
        <f t="shared" si="8"/>
        <v>2.7011900057654064E-2</v>
      </c>
      <c r="P27" s="136">
        <f t="shared" si="8"/>
        <v>0.18786867829680828</v>
      </c>
    </row>
    <row r="28" spans="2:16" x14ac:dyDescent="0.2">
      <c r="B28" s="187" t="s">
        <v>147</v>
      </c>
    </row>
    <row r="29" spans="2:16" x14ac:dyDescent="0.2">
      <c r="B29" s="187" t="s">
        <v>148</v>
      </c>
    </row>
  </sheetData>
  <mergeCells count="9">
    <mergeCell ref="B5:P5"/>
    <mergeCell ref="B6:P6"/>
    <mergeCell ref="I27:J27"/>
    <mergeCell ref="B8:P8"/>
    <mergeCell ref="B9:B10"/>
    <mergeCell ref="C9:H9"/>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6 H26 J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O32"/>
  <sheetViews>
    <sheetView showGridLines="0" zoomScaleNormal="100" workbookViewId="0"/>
  </sheetViews>
  <sheetFormatPr baseColWidth="10" defaultColWidth="11.42578125" defaultRowHeight="12" x14ac:dyDescent="0.2"/>
  <cols>
    <col min="1" max="1" width="6" style="187" customWidth="1"/>
    <col min="2" max="2" width="15.85546875" style="187" customWidth="1"/>
    <col min="3" max="4" width="7.140625" style="187" bestFit="1" customWidth="1"/>
    <col min="5" max="6" width="7.85546875" style="187" bestFit="1" customWidth="1"/>
    <col min="7" max="7" width="7.140625" style="187" bestFit="1" customWidth="1"/>
    <col min="8" max="8" width="9.28515625" style="187" bestFit="1" customWidth="1"/>
    <col min="9" max="10" width="7.85546875" style="187" bestFit="1" customWidth="1"/>
    <col min="11" max="11" width="12.140625" style="187" customWidth="1"/>
    <col min="12" max="16384" width="11.42578125" style="187"/>
  </cols>
  <sheetData>
    <row r="2" spans="1:15" x14ac:dyDescent="0.2">
      <c r="A2" s="216" t="s">
        <v>119</v>
      </c>
    </row>
    <row r="3" spans="1:15" x14ac:dyDescent="0.2">
      <c r="A3" s="216" t="s">
        <v>120</v>
      </c>
    </row>
    <row r="5" spans="1:15" ht="12.75" x14ac:dyDescent="0.2">
      <c r="B5" s="418" t="s">
        <v>87</v>
      </c>
      <c r="C5" s="418"/>
      <c r="D5" s="418"/>
      <c r="E5" s="418"/>
      <c r="F5" s="418"/>
      <c r="G5" s="418"/>
      <c r="H5" s="418"/>
      <c r="I5" s="418"/>
      <c r="J5" s="418"/>
      <c r="K5" s="418"/>
      <c r="M5" s="389" t="s">
        <v>597</v>
      </c>
      <c r="O5" s="371"/>
    </row>
    <row r="6" spans="1:15" ht="12.75" x14ac:dyDescent="0.2">
      <c r="B6" s="431" t="str">
        <f>'Solicitudes Regiones'!$B$6:$P$6</f>
        <v>Acumuladas de julio de 2008 a enero de 2018</v>
      </c>
      <c r="C6" s="431"/>
      <c r="D6" s="431"/>
      <c r="E6" s="431"/>
      <c r="F6" s="431"/>
      <c r="G6" s="431"/>
      <c r="H6" s="431"/>
      <c r="I6" s="431"/>
      <c r="J6" s="431"/>
      <c r="K6" s="431"/>
    </row>
    <row r="8" spans="1:15" x14ac:dyDescent="0.2">
      <c r="B8" s="446" t="s">
        <v>71</v>
      </c>
      <c r="C8" s="446"/>
      <c r="D8" s="446"/>
      <c r="E8" s="446"/>
      <c r="F8" s="446"/>
      <c r="G8" s="446"/>
      <c r="H8" s="446"/>
      <c r="I8" s="446"/>
      <c r="J8" s="446"/>
      <c r="K8" s="446"/>
    </row>
    <row r="9" spans="1:15" ht="15" customHeight="1" x14ac:dyDescent="0.2">
      <c r="B9" s="446" t="s">
        <v>72</v>
      </c>
      <c r="C9" s="447" t="s">
        <v>2</v>
      </c>
      <c r="D9" s="448"/>
      <c r="E9" s="448"/>
      <c r="F9" s="448"/>
      <c r="G9" s="448"/>
      <c r="H9" s="448"/>
      <c r="I9" s="448"/>
      <c r="J9" s="448"/>
      <c r="K9" s="449"/>
    </row>
    <row r="10" spans="1:15" ht="24" x14ac:dyDescent="0.2">
      <c r="B10" s="446"/>
      <c r="C10" s="185" t="s">
        <v>73</v>
      </c>
      <c r="D10" s="185" t="s">
        <v>74</v>
      </c>
      <c r="E10" s="185" t="s">
        <v>75</v>
      </c>
      <c r="F10" s="185" t="s">
        <v>76</v>
      </c>
      <c r="G10" s="185" t="s">
        <v>8</v>
      </c>
      <c r="H10" s="185" t="s">
        <v>77</v>
      </c>
      <c r="I10" s="185" t="s">
        <v>78</v>
      </c>
      <c r="J10" s="185" t="s">
        <v>79</v>
      </c>
      <c r="K10" s="186" t="s">
        <v>44</v>
      </c>
    </row>
    <row r="11" spans="1:15" x14ac:dyDescent="0.2">
      <c r="B11" s="180" t="s">
        <v>83</v>
      </c>
      <c r="C11" s="180">
        <v>4833</v>
      </c>
      <c r="D11" s="180">
        <v>2017</v>
      </c>
      <c r="E11" s="180">
        <f t="shared" ref="E11:E15" si="0">C11+D11</f>
        <v>6850</v>
      </c>
      <c r="F11" s="181">
        <f>E11/$E$15</f>
        <v>0.97425686246622101</v>
      </c>
      <c r="G11" s="180">
        <v>15030</v>
      </c>
      <c r="H11" s="180">
        <v>721</v>
      </c>
      <c r="I11" s="180">
        <f t="shared" ref="I11:I15" si="1">G11+H11</f>
        <v>15751</v>
      </c>
      <c r="J11" s="181">
        <f>I11/$I$15</f>
        <v>0.99137713997985899</v>
      </c>
      <c r="K11" s="180">
        <f t="shared" ref="K11:K15" si="2">E11+I11</f>
        <v>22601</v>
      </c>
    </row>
    <row r="12" spans="1:15" x14ac:dyDescent="0.2">
      <c r="B12" s="180" t="s">
        <v>84</v>
      </c>
      <c r="C12" s="180">
        <v>23</v>
      </c>
      <c r="D12" s="180">
        <v>9</v>
      </c>
      <c r="E12" s="180">
        <f t="shared" si="0"/>
        <v>32</v>
      </c>
      <c r="F12" s="181">
        <f t="shared" ref="F12:F15" si="3">E12/$E$15</f>
        <v>4.5512729341487699E-3</v>
      </c>
      <c r="G12" s="180">
        <v>35</v>
      </c>
      <c r="H12" s="180">
        <v>0</v>
      </c>
      <c r="I12" s="180">
        <f t="shared" si="1"/>
        <v>35</v>
      </c>
      <c r="J12" s="181">
        <f t="shared" ref="J12:J15" si="4">I12/$I$15</f>
        <v>2.2029204431017121E-3</v>
      </c>
      <c r="K12" s="180">
        <f t="shared" si="2"/>
        <v>67</v>
      </c>
    </row>
    <row r="13" spans="1:15" x14ac:dyDescent="0.2">
      <c r="B13" s="180" t="s">
        <v>85</v>
      </c>
      <c r="C13" s="180">
        <v>68</v>
      </c>
      <c r="D13" s="180">
        <v>32</v>
      </c>
      <c r="E13" s="180">
        <f t="shared" si="0"/>
        <v>100</v>
      </c>
      <c r="F13" s="181">
        <f t="shared" si="3"/>
        <v>1.4222727919214905E-2</v>
      </c>
      <c r="G13" s="180">
        <v>90</v>
      </c>
      <c r="H13" s="180">
        <v>1</v>
      </c>
      <c r="I13" s="180">
        <f t="shared" si="1"/>
        <v>91</v>
      </c>
      <c r="J13" s="181">
        <f t="shared" si="4"/>
        <v>5.7275931520644509E-3</v>
      </c>
      <c r="K13" s="180">
        <f t="shared" si="2"/>
        <v>191</v>
      </c>
    </row>
    <row r="14" spans="1:15" x14ac:dyDescent="0.2">
      <c r="B14" s="180" t="s">
        <v>86</v>
      </c>
      <c r="C14" s="180">
        <v>32</v>
      </c>
      <c r="D14" s="180">
        <v>17</v>
      </c>
      <c r="E14" s="180">
        <f t="shared" si="0"/>
        <v>49</v>
      </c>
      <c r="F14" s="181">
        <f t="shared" si="3"/>
        <v>6.9691366804153039E-3</v>
      </c>
      <c r="G14" s="180">
        <v>11</v>
      </c>
      <c r="H14" s="180">
        <v>0</v>
      </c>
      <c r="I14" s="180">
        <f t="shared" si="1"/>
        <v>11</v>
      </c>
      <c r="J14" s="181">
        <f t="shared" si="4"/>
        <v>6.9234642497482382E-4</v>
      </c>
      <c r="K14" s="180">
        <f t="shared" si="2"/>
        <v>60</v>
      </c>
    </row>
    <row r="15" spans="1:15" x14ac:dyDescent="0.2">
      <c r="B15" s="182" t="s">
        <v>64</v>
      </c>
      <c r="C15" s="180">
        <f t="shared" ref="C15:D15" si="5">SUM(C11:C14)</f>
        <v>4956</v>
      </c>
      <c r="D15" s="180">
        <f t="shared" si="5"/>
        <v>2075</v>
      </c>
      <c r="E15" s="182">
        <f t="shared" si="0"/>
        <v>7031</v>
      </c>
      <c r="F15" s="181">
        <f t="shared" si="3"/>
        <v>1</v>
      </c>
      <c r="G15" s="180">
        <f t="shared" ref="G15:H15" si="6">SUM(G11:G14)</f>
        <v>15166</v>
      </c>
      <c r="H15" s="180">
        <f t="shared" si="6"/>
        <v>722</v>
      </c>
      <c r="I15" s="182">
        <f t="shared" si="1"/>
        <v>15888</v>
      </c>
      <c r="J15" s="181">
        <f t="shared" si="4"/>
        <v>1</v>
      </c>
      <c r="K15" s="182">
        <f t="shared" si="2"/>
        <v>22919</v>
      </c>
    </row>
    <row r="16" spans="1:15" ht="24" x14ac:dyDescent="0.2">
      <c r="B16" s="194" t="s">
        <v>80</v>
      </c>
      <c r="C16" s="195">
        <f>+C15/$K$15</f>
        <v>0.21623980103843973</v>
      </c>
      <c r="D16" s="195">
        <f t="shared" ref="D16:E16" si="7">+D15/$K$15</f>
        <v>9.0536236310484755E-2</v>
      </c>
      <c r="E16" s="196">
        <f t="shared" si="7"/>
        <v>0.30677603734892445</v>
      </c>
      <c r="F16" s="196"/>
      <c r="G16" s="195">
        <f>+G15/$K$15</f>
        <v>0.66172171560713822</v>
      </c>
      <c r="H16" s="195">
        <f t="shared" ref="H16:I16" si="8">+H15/$K$15</f>
        <v>3.1502247043937344E-2</v>
      </c>
      <c r="I16" s="195">
        <f t="shared" si="8"/>
        <v>0.69322396265107555</v>
      </c>
      <c r="J16" s="196"/>
      <c r="K16" s="196">
        <f>E16+I16</f>
        <v>1</v>
      </c>
    </row>
    <row r="17" spans="1:12" x14ac:dyDescent="0.2">
      <c r="A17" s="217"/>
      <c r="B17" s="223"/>
      <c r="C17" s="223"/>
      <c r="D17" s="223"/>
      <c r="E17" s="223"/>
      <c r="F17" s="223"/>
      <c r="G17" s="223"/>
      <c r="H17" s="223"/>
      <c r="I17" s="223"/>
      <c r="J17" s="223"/>
      <c r="K17" s="224"/>
      <c r="L17" s="217"/>
    </row>
    <row r="18" spans="1:12" x14ac:dyDescent="0.2">
      <c r="A18" s="217"/>
      <c r="B18" s="223"/>
      <c r="C18" s="223"/>
      <c r="D18" s="223"/>
      <c r="E18" s="223"/>
      <c r="F18" s="223"/>
      <c r="G18" s="223"/>
      <c r="H18" s="223"/>
      <c r="I18" s="223"/>
      <c r="J18" s="223"/>
      <c r="K18" s="224"/>
      <c r="L18" s="217"/>
    </row>
    <row r="19" spans="1:12" ht="12.75" x14ac:dyDescent="0.2">
      <c r="A19" s="217"/>
      <c r="B19" s="418" t="s">
        <v>144</v>
      </c>
      <c r="C19" s="418"/>
      <c r="D19" s="418"/>
      <c r="E19" s="418"/>
      <c r="F19" s="418"/>
      <c r="G19" s="418"/>
      <c r="H19" s="418"/>
      <c r="I19" s="418"/>
      <c r="J19" s="418"/>
      <c r="K19" s="418"/>
      <c r="L19" s="217"/>
    </row>
    <row r="20" spans="1:12" ht="12.75" x14ac:dyDescent="0.2">
      <c r="A20" s="217"/>
      <c r="B20" s="431" t="str">
        <f>'Solicitudes Regiones'!$B$6:$P$6</f>
        <v>Acumuladas de julio de 2008 a enero de 2018</v>
      </c>
      <c r="C20" s="431"/>
      <c r="D20" s="431"/>
      <c r="E20" s="431"/>
      <c r="F20" s="431"/>
      <c r="G20" s="431"/>
      <c r="H20" s="431"/>
      <c r="I20" s="431"/>
      <c r="J20" s="431"/>
      <c r="K20" s="431"/>
      <c r="L20" s="217"/>
    </row>
    <row r="21" spans="1:12" x14ac:dyDescent="0.2">
      <c r="A21" s="217"/>
      <c r="B21" s="223"/>
      <c r="C21" s="223"/>
      <c r="D21" s="223"/>
      <c r="E21" s="223"/>
      <c r="F21" s="223"/>
      <c r="G21" s="223"/>
      <c r="H21" s="223"/>
      <c r="I21" s="223"/>
      <c r="J21" s="223"/>
      <c r="K21" s="224"/>
      <c r="L21" s="217"/>
    </row>
    <row r="22" spans="1:12" x14ac:dyDescent="0.2">
      <c r="B22" s="446" t="s">
        <v>81</v>
      </c>
      <c r="C22" s="446"/>
      <c r="D22" s="446"/>
      <c r="E22" s="446"/>
      <c r="F22" s="446"/>
      <c r="G22" s="446"/>
      <c r="H22" s="446"/>
      <c r="I22" s="446"/>
      <c r="J22" s="446"/>
      <c r="K22" s="446"/>
    </row>
    <row r="23" spans="1:12" ht="15" customHeight="1" x14ac:dyDescent="0.2">
      <c r="B23" s="446" t="s">
        <v>72</v>
      </c>
      <c r="C23" s="446" t="s">
        <v>2</v>
      </c>
      <c r="D23" s="446"/>
      <c r="E23" s="446"/>
      <c r="F23" s="446"/>
      <c r="G23" s="446"/>
      <c r="H23" s="446"/>
      <c r="I23" s="446"/>
      <c r="J23" s="446"/>
      <c r="K23" s="446"/>
    </row>
    <row r="24" spans="1:12" ht="24" x14ac:dyDescent="0.2">
      <c r="B24" s="446"/>
      <c r="C24" s="185" t="s">
        <v>73</v>
      </c>
      <c r="D24" s="185" t="s">
        <v>74</v>
      </c>
      <c r="E24" s="185" t="s">
        <v>75</v>
      </c>
      <c r="F24" s="185" t="s">
        <v>76</v>
      </c>
      <c r="G24" s="185" t="s">
        <v>8</v>
      </c>
      <c r="H24" s="185" t="s">
        <v>77</v>
      </c>
      <c r="I24" s="185" t="s">
        <v>78</v>
      </c>
      <c r="J24" s="185" t="s">
        <v>79</v>
      </c>
      <c r="K24" s="186" t="s">
        <v>44</v>
      </c>
    </row>
    <row r="25" spans="1:12" x14ac:dyDescent="0.2">
      <c r="B25" s="180" t="s">
        <v>83</v>
      </c>
      <c r="C25" s="180">
        <v>4486</v>
      </c>
      <c r="D25" s="180">
        <v>1429</v>
      </c>
      <c r="E25" s="180">
        <v>5994</v>
      </c>
      <c r="F25" s="181">
        <f>E25/$E$29</f>
        <v>0.98992568125516101</v>
      </c>
      <c r="G25" s="180">
        <v>12810</v>
      </c>
      <c r="H25" s="180">
        <v>572</v>
      </c>
      <c r="I25" s="180">
        <f t="shared" ref="I25:I29" si="9">G25+H25</f>
        <v>13382</v>
      </c>
      <c r="J25" s="181">
        <f>I25/$I$29</f>
        <v>0.99125925925925928</v>
      </c>
      <c r="K25" s="180">
        <f t="shared" ref="K25:K30" si="10">E25+I25</f>
        <v>19376</v>
      </c>
    </row>
    <row r="26" spans="1:12" x14ac:dyDescent="0.2">
      <c r="B26" s="180" t="s">
        <v>84</v>
      </c>
      <c r="C26" s="225">
        <v>20</v>
      </c>
      <c r="D26" s="225">
        <v>3</v>
      </c>
      <c r="E26" s="225">
        <v>23</v>
      </c>
      <c r="F26" s="226">
        <f t="shared" ref="F26:F29" si="11">E26/$E$29</f>
        <v>3.7985136251032204E-3</v>
      </c>
      <c r="G26" s="225">
        <v>31</v>
      </c>
      <c r="H26" s="225">
        <v>0</v>
      </c>
      <c r="I26" s="225">
        <f t="shared" si="9"/>
        <v>31</v>
      </c>
      <c r="J26" s="226">
        <f t="shared" ref="J26:J29" si="12">I26/$I$29</f>
        <v>2.2962962962962963E-3</v>
      </c>
      <c r="K26" s="225">
        <f t="shared" si="10"/>
        <v>54</v>
      </c>
    </row>
    <row r="27" spans="1:12" x14ac:dyDescent="0.2">
      <c r="B27" s="180" t="s">
        <v>85</v>
      </c>
      <c r="C27" s="225">
        <v>66</v>
      </c>
      <c r="D27" s="225">
        <v>14</v>
      </c>
      <c r="E27" s="225">
        <v>82</v>
      </c>
      <c r="F27" s="226">
        <f t="shared" si="11"/>
        <v>1.3542526837324525E-2</v>
      </c>
      <c r="G27" s="225">
        <v>75</v>
      </c>
      <c r="H27" s="225">
        <v>1</v>
      </c>
      <c r="I27" s="225">
        <f t="shared" si="9"/>
        <v>76</v>
      </c>
      <c r="J27" s="226">
        <f t="shared" si="12"/>
        <v>5.6296296296296294E-3</v>
      </c>
      <c r="K27" s="225">
        <f t="shared" si="10"/>
        <v>158</v>
      </c>
    </row>
    <row r="28" spans="1:12" x14ac:dyDescent="0.2">
      <c r="B28" s="180" t="s">
        <v>86</v>
      </c>
      <c r="C28" s="225">
        <v>31</v>
      </c>
      <c r="D28" s="225">
        <v>6</v>
      </c>
      <c r="E28" s="225">
        <v>37</v>
      </c>
      <c r="F28" s="226">
        <f t="shared" si="11"/>
        <v>6.1106523534269199E-3</v>
      </c>
      <c r="G28" s="225">
        <v>11</v>
      </c>
      <c r="H28" s="225">
        <v>0</v>
      </c>
      <c r="I28" s="225">
        <f t="shared" si="9"/>
        <v>11</v>
      </c>
      <c r="J28" s="226">
        <f t="shared" si="12"/>
        <v>8.1481481481481476E-4</v>
      </c>
      <c r="K28" s="225">
        <f t="shared" si="10"/>
        <v>48</v>
      </c>
    </row>
    <row r="29" spans="1:12" x14ac:dyDescent="0.2">
      <c r="B29" s="227" t="s">
        <v>64</v>
      </c>
      <c r="C29" s="225">
        <f t="shared" ref="C29:H29" si="13">SUM(C25:C28)</f>
        <v>4603</v>
      </c>
      <c r="D29" s="225">
        <f t="shared" si="13"/>
        <v>1452</v>
      </c>
      <c r="E29" s="227">
        <f t="shared" ref="E29" si="14">C29+D29</f>
        <v>6055</v>
      </c>
      <c r="F29" s="228">
        <f t="shared" si="11"/>
        <v>1</v>
      </c>
      <c r="G29" s="227">
        <f t="shared" si="13"/>
        <v>12927</v>
      </c>
      <c r="H29" s="227">
        <f t="shared" si="13"/>
        <v>573</v>
      </c>
      <c r="I29" s="227">
        <f t="shared" si="9"/>
        <v>13500</v>
      </c>
      <c r="J29" s="229">
        <f t="shared" si="12"/>
        <v>1</v>
      </c>
      <c r="K29" s="227">
        <f t="shared" si="10"/>
        <v>19555</v>
      </c>
    </row>
    <row r="30" spans="1:12" ht="24" x14ac:dyDescent="0.2">
      <c r="B30" s="194" t="s">
        <v>82</v>
      </c>
      <c r="C30" s="195">
        <f>+C29/$K$29</f>
        <v>0.23538736895934542</v>
      </c>
      <c r="D30" s="195">
        <f>+D29/$K$29</f>
        <v>7.4252109434927133E-2</v>
      </c>
      <c r="E30" s="196">
        <f>+E29/$K$29</f>
        <v>0.30963947839427258</v>
      </c>
      <c r="F30" s="196"/>
      <c r="G30" s="195">
        <f>+G29/$K$29</f>
        <v>0.66105855279979542</v>
      </c>
      <c r="H30" s="195">
        <f>+H29/$K$29</f>
        <v>2.9301968805931985E-2</v>
      </c>
      <c r="I30" s="196">
        <f>+I29/$K$29</f>
        <v>0.69036052160572747</v>
      </c>
      <c r="J30" s="196"/>
      <c r="K30" s="196">
        <f t="shared" si="10"/>
        <v>1</v>
      </c>
    </row>
    <row r="31" spans="1:12" x14ac:dyDescent="0.2">
      <c r="B31" s="187" t="s">
        <v>147</v>
      </c>
    </row>
    <row r="32" spans="1:12" x14ac:dyDescent="0.2">
      <c r="B32" s="187" t="s">
        <v>148</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P41"/>
  <sheetViews>
    <sheetView showGridLines="0" zoomScaleNormal="100" workbookViewId="0"/>
  </sheetViews>
  <sheetFormatPr baseColWidth="10" defaultRowHeight="12" x14ac:dyDescent="0.2"/>
  <cols>
    <col min="1" max="1" width="6" style="188" customWidth="1"/>
    <col min="2" max="2" width="18.140625" style="188" customWidth="1"/>
    <col min="3" max="4" width="7.28515625" style="188" bestFit="1" customWidth="1"/>
    <col min="5" max="6" width="7.28515625" style="188" customWidth="1"/>
    <col min="7" max="8" width="7.28515625" style="188" bestFit="1" customWidth="1"/>
    <col min="9" max="11" width="7.28515625" style="188" customWidth="1"/>
    <col min="12" max="12" width="10.28515625" style="188" customWidth="1"/>
    <col min="13" max="251" width="11.42578125" style="188"/>
    <col min="252" max="252" width="18.140625" style="188" customWidth="1"/>
    <col min="253" max="254" width="7.28515625" style="188" bestFit="1" customWidth="1"/>
    <col min="255" max="256" width="7.28515625" style="188" customWidth="1"/>
    <col min="257" max="258" width="7.28515625" style="188" bestFit="1" customWidth="1"/>
    <col min="259" max="261" width="7.28515625" style="188" customWidth="1"/>
    <col min="262" max="267" width="0" style="188" hidden="1" customWidth="1"/>
    <col min="268" max="268" width="10.28515625" style="188" customWidth="1"/>
    <col min="269" max="507" width="11.42578125" style="188"/>
    <col min="508" max="508" width="18.140625" style="188" customWidth="1"/>
    <col min="509" max="510" width="7.28515625" style="188" bestFit="1" customWidth="1"/>
    <col min="511" max="512" width="7.28515625" style="188" customWidth="1"/>
    <col min="513" max="514" width="7.28515625" style="188" bestFit="1" customWidth="1"/>
    <col min="515" max="517" width="7.28515625" style="188" customWidth="1"/>
    <col min="518" max="523" width="0" style="188" hidden="1" customWidth="1"/>
    <col min="524" max="524" width="10.28515625" style="188" customWidth="1"/>
    <col min="525" max="763" width="11.42578125" style="188"/>
    <col min="764" max="764" width="18.140625" style="188" customWidth="1"/>
    <col min="765" max="766" width="7.28515625" style="188" bestFit="1" customWidth="1"/>
    <col min="767" max="768" width="7.28515625" style="188" customWidth="1"/>
    <col min="769" max="770" width="7.28515625" style="188" bestFit="1" customWidth="1"/>
    <col min="771" max="773" width="7.28515625" style="188" customWidth="1"/>
    <col min="774" max="779" width="0" style="188" hidden="1" customWidth="1"/>
    <col min="780" max="780" width="10.28515625" style="188" customWidth="1"/>
    <col min="781" max="1019" width="11.42578125" style="188"/>
    <col min="1020" max="1020" width="18.140625" style="188" customWidth="1"/>
    <col min="1021" max="1022" width="7.28515625" style="188" bestFit="1" customWidth="1"/>
    <col min="1023" max="1024" width="7.28515625" style="188" customWidth="1"/>
    <col min="1025" max="1026" width="7.28515625" style="188" bestFit="1" customWidth="1"/>
    <col min="1027" max="1029" width="7.28515625" style="188" customWidth="1"/>
    <col min="1030" max="1035" width="0" style="188" hidden="1" customWidth="1"/>
    <col min="1036" max="1036" width="10.28515625" style="188" customWidth="1"/>
    <col min="1037" max="1275" width="11.42578125" style="188"/>
    <col min="1276" max="1276" width="18.140625" style="188" customWidth="1"/>
    <col min="1277" max="1278" width="7.28515625" style="188" bestFit="1" customWidth="1"/>
    <col min="1279" max="1280" width="7.28515625" style="188" customWidth="1"/>
    <col min="1281" max="1282" width="7.28515625" style="188" bestFit="1" customWidth="1"/>
    <col min="1283" max="1285" width="7.28515625" style="188" customWidth="1"/>
    <col min="1286" max="1291" width="0" style="188" hidden="1" customWidth="1"/>
    <col min="1292" max="1292" width="10.28515625" style="188" customWidth="1"/>
    <col min="1293" max="1531" width="11.42578125" style="188"/>
    <col min="1532" max="1532" width="18.140625" style="188" customWidth="1"/>
    <col min="1533" max="1534" width="7.28515625" style="188" bestFit="1" customWidth="1"/>
    <col min="1535" max="1536" width="7.28515625" style="188" customWidth="1"/>
    <col min="1537" max="1538" width="7.28515625" style="188" bestFit="1" customWidth="1"/>
    <col min="1539" max="1541" width="7.28515625" style="188" customWidth="1"/>
    <col min="1542" max="1547" width="0" style="188" hidden="1" customWidth="1"/>
    <col min="1548" max="1548" width="10.28515625" style="188" customWidth="1"/>
    <col min="1549" max="1787" width="11.42578125" style="188"/>
    <col min="1788" max="1788" width="18.140625" style="188" customWidth="1"/>
    <col min="1789" max="1790" width="7.28515625" style="188" bestFit="1" customWidth="1"/>
    <col min="1791" max="1792" width="7.28515625" style="188" customWidth="1"/>
    <col min="1793" max="1794" width="7.28515625" style="188" bestFit="1" customWidth="1"/>
    <col min="1795" max="1797" width="7.28515625" style="188" customWidth="1"/>
    <col min="1798" max="1803" width="0" style="188" hidden="1" customWidth="1"/>
    <col min="1804" max="1804" width="10.28515625" style="188" customWidth="1"/>
    <col min="1805" max="2043" width="11.42578125" style="188"/>
    <col min="2044" max="2044" width="18.140625" style="188" customWidth="1"/>
    <col min="2045" max="2046" width="7.28515625" style="188" bestFit="1" customWidth="1"/>
    <col min="2047" max="2048" width="7.28515625" style="188" customWidth="1"/>
    <col min="2049" max="2050" width="7.28515625" style="188" bestFit="1" customWidth="1"/>
    <col min="2051" max="2053" width="7.28515625" style="188" customWidth="1"/>
    <col min="2054" max="2059" width="0" style="188" hidden="1" customWidth="1"/>
    <col min="2060" max="2060" width="10.28515625" style="188" customWidth="1"/>
    <col min="2061" max="2299" width="11.42578125" style="188"/>
    <col min="2300" max="2300" width="18.140625" style="188" customWidth="1"/>
    <col min="2301" max="2302" width="7.28515625" style="188" bestFit="1" customWidth="1"/>
    <col min="2303" max="2304" width="7.28515625" style="188" customWidth="1"/>
    <col min="2305" max="2306" width="7.28515625" style="188" bestFit="1" customWidth="1"/>
    <col min="2307" max="2309" width="7.28515625" style="188" customWidth="1"/>
    <col min="2310" max="2315" width="0" style="188" hidden="1" customWidth="1"/>
    <col min="2316" max="2316" width="10.28515625" style="188" customWidth="1"/>
    <col min="2317" max="2555" width="11.42578125" style="188"/>
    <col min="2556" max="2556" width="18.140625" style="188" customWidth="1"/>
    <col min="2557" max="2558" width="7.28515625" style="188" bestFit="1" customWidth="1"/>
    <col min="2559" max="2560" width="7.28515625" style="188" customWidth="1"/>
    <col min="2561" max="2562" width="7.28515625" style="188" bestFit="1" customWidth="1"/>
    <col min="2563" max="2565" width="7.28515625" style="188" customWidth="1"/>
    <col min="2566" max="2571" width="0" style="188" hidden="1" customWidth="1"/>
    <col min="2572" max="2572" width="10.28515625" style="188" customWidth="1"/>
    <col min="2573" max="2811" width="11.42578125" style="188"/>
    <col min="2812" max="2812" width="18.140625" style="188" customWidth="1"/>
    <col min="2813" max="2814" width="7.28515625" style="188" bestFit="1" customWidth="1"/>
    <col min="2815" max="2816" width="7.28515625" style="188" customWidth="1"/>
    <col min="2817" max="2818" width="7.28515625" style="188" bestFit="1" customWidth="1"/>
    <col min="2819" max="2821" width="7.28515625" style="188" customWidth="1"/>
    <col min="2822" max="2827" width="0" style="188" hidden="1" customWidth="1"/>
    <col min="2828" max="2828" width="10.28515625" style="188" customWidth="1"/>
    <col min="2829" max="3067" width="11.42578125" style="188"/>
    <col min="3068" max="3068" width="18.140625" style="188" customWidth="1"/>
    <col min="3069" max="3070" width="7.28515625" style="188" bestFit="1" customWidth="1"/>
    <col min="3071" max="3072" width="7.28515625" style="188" customWidth="1"/>
    <col min="3073" max="3074" width="7.28515625" style="188" bestFit="1" customWidth="1"/>
    <col min="3075" max="3077" width="7.28515625" style="188" customWidth="1"/>
    <col min="3078" max="3083" width="0" style="188" hidden="1" customWidth="1"/>
    <col min="3084" max="3084" width="10.28515625" style="188" customWidth="1"/>
    <col min="3085" max="3323" width="11.42578125" style="188"/>
    <col min="3324" max="3324" width="18.140625" style="188" customWidth="1"/>
    <col min="3325" max="3326" width="7.28515625" style="188" bestFit="1" customWidth="1"/>
    <col min="3327" max="3328" width="7.28515625" style="188" customWidth="1"/>
    <col min="3329" max="3330" width="7.28515625" style="188" bestFit="1" customWidth="1"/>
    <col min="3331" max="3333" width="7.28515625" style="188" customWidth="1"/>
    <col min="3334" max="3339" width="0" style="188" hidden="1" customWidth="1"/>
    <col min="3340" max="3340" width="10.28515625" style="188" customWidth="1"/>
    <col min="3341" max="3579" width="11.42578125" style="188"/>
    <col min="3580" max="3580" width="18.140625" style="188" customWidth="1"/>
    <col min="3581" max="3582" width="7.28515625" style="188" bestFit="1" customWidth="1"/>
    <col min="3583" max="3584" width="7.28515625" style="188" customWidth="1"/>
    <col min="3585" max="3586" width="7.28515625" style="188" bestFit="1" customWidth="1"/>
    <col min="3587" max="3589" width="7.28515625" style="188" customWidth="1"/>
    <col min="3590" max="3595" width="0" style="188" hidden="1" customWidth="1"/>
    <col min="3596" max="3596" width="10.28515625" style="188" customWidth="1"/>
    <col min="3597" max="3835" width="11.42578125" style="188"/>
    <col min="3836" max="3836" width="18.140625" style="188" customWidth="1"/>
    <col min="3837" max="3838" width="7.28515625" style="188" bestFit="1" customWidth="1"/>
    <col min="3839" max="3840" width="7.28515625" style="188" customWidth="1"/>
    <col min="3841" max="3842" width="7.28515625" style="188" bestFit="1" customWidth="1"/>
    <col min="3843" max="3845" width="7.28515625" style="188" customWidth="1"/>
    <col min="3846" max="3851" width="0" style="188" hidden="1" customWidth="1"/>
    <col min="3852" max="3852" width="10.28515625" style="188" customWidth="1"/>
    <col min="3853" max="4091" width="11.42578125" style="188"/>
    <col min="4092" max="4092" width="18.140625" style="188" customWidth="1"/>
    <col min="4093" max="4094" width="7.28515625" style="188" bestFit="1" customWidth="1"/>
    <col min="4095" max="4096" width="7.28515625" style="188" customWidth="1"/>
    <col min="4097" max="4098" width="7.28515625" style="188" bestFit="1" customWidth="1"/>
    <col min="4099" max="4101" width="7.28515625" style="188" customWidth="1"/>
    <col min="4102" max="4107" width="0" style="188" hidden="1" customWidth="1"/>
    <col min="4108" max="4108" width="10.28515625" style="188" customWidth="1"/>
    <col min="4109" max="4347" width="11.42578125" style="188"/>
    <col min="4348" max="4348" width="18.140625" style="188" customWidth="1"/>
    <col min="4349" max="4350" width="7.28515625" style="188" bestFit="1" customWidth="1"/>
    <col min="4351" max="4352" width="7.28515625" style="188" customWidth="1"/>
    <col min="4353" max="4354" width="7.28515625" style="188" bestFit="1" customWidth="1"/>
    <col min="4355" max="4357" width="7.28515625" style="188" customWidth="1"/>
    <col min="4358" max="4363" width="0" style="188" hidden="1" customWidth="1"/>
    <col min="4364" max="4364" width="10.28515625" style="188" customWidth="1"/>
    <col min="4365" max="4603" width="11.42578125" style="188"/>
    <col min="4604" max="4604" width="18.140625" style="188" customWidth="1"/>
    <col min="4605" max="4606" width="7.28515625" style="188" bestFit="1" customWidth="1"/>
    <col min="4607" max="4608" width="7.28515625" style="188" customWidth="1"/>
    <col min="4609" max="4610" width="7.28515625" style="188" bestFit="1" customWidth="1"/>
    <col min="4611" max="4613" width="7.28515625" style="188" customWidth="1"/>
    <col min="4614" max="4619" width="0" style="188" hidden="1" customWidth="1"/>
    <col min="4620" max="4620" width="10.28515625" style="188" customWidth="1"/>
    <col min="4621" max="4859" width="11.42578125" style="188"/>
    <col min="4860" max="4860" width="18.140625" style="188" customWidth="1"/>
    <col min="4861" max="4862" width="7.28515625" style="188" bestFit="1" customWidth="1"/>
    <col min="4863" max="4864" width="7.28515625" style="188" customWidth="1"/>
    <col min="4865" max="4866" width="7.28515625" style="188" bestFit="1" customWidth="1"/>
    <col min="4867" max="4869" width="7.28515625" style="188" customWidth="1"/>
    <col min="4870" max="4875" width="0" style="188" hidden="1" customWidth="1"/>
    <col min="4876" max="4876" width="10.28515625" style="188" customWidth="1"/>
    <col min="4877" max="5115" width="11.42578125" style="188"/>
    <col min="5116" max="5116" width="18.140625" style="188" customWidth="1"/>
    <col min="5117" max="5118" width="7.28515625" style="188" bestFit="1" customWidth="1"/>
    <col min="5119" max="5120" width="7.28515625" style="188" customWidth="1"/>
    <col min="5121" max="5122" width="7.28515625" style="188" bestFit="1" customWidth="1"/>
    <col min="5123" max="5125" width="7.28515625" style="188" customWidth="1"/>
    <col min="5126" max="5131" width="0" style="188" hidden="1" customWidth="1"/>
    <col min="5132" max="5132" width="10.28515625" style="188" customWidth="1"/>
    <col min="5133" max="5371" width="11.42578125" style="188"/>
    <col min="5372" max="5372" width="18.140625" style="188" customWidth="1"/>
    <col min="5373" max="5374" width="7.28515625" style="188" bestFit="1" customWidth="1"/>
    <col min="5375" max="5376" width="7.28515625" style="188" customWidth="1"/>
    <col min="5377" max="5378" width="7.28515625" style="188" bestFit="1" customWidth="1"/>
    <col min="5379" max="5381" width="7.28515625" style="188" customWidth="1"/>
    <col min="5382" max="5387" width="0" style="188" hidden="1" customWidth="1"/>
    <col min="5388" max="5388" width="10.28515625" style="188" customWidth="1"/>
    <col min="5389" max="5627" width="11.42578125" style="188"/>
    <col min="5628" max="5628" width="18.140625" style="188" customWidth="1"/>
    <col min="5629" max="5630" width="7.28515625" style="188" bestFit="1" customWidth="1"/>
    <col min="5631" max="5632" width="7.28515625" style="188" customWidth="1"/>
    <col min="5633" max="5634" width="7.28515625" style="188" bestFit="1" customWidth="1"/>
    <col min="5635" max="5637" width="7.28515625" style="188" customWidth="1"/>
    <col min="5638" max="5643" width="0" style="188" hidden="1" customWidth="1"/>
    <col min="5644" max="5644" width="10.28515625" style="188" customWidth="1"/>
    <col min="5645" max="5883" width="11.42578125" style="188"/>
    <col min="5884" max="5884" width="18.140625" style="188" customWidth="1"/>
    <col min="5885" max="5886" width="7.28515625" style="188" bestFit="1" customWidth="1"/>
    <col min="5887" max="5888" width="7.28515625" style="188" customWidth="1"/>
    <col min="5889" max="5890" width="7.28515625" style="188" bestFit="1" customWidth="1"/>
    <col min="5891" max="5893" width="7.28515625" style="188" customWidth="1"/>
    <col min="5894" max="5899" width="0" style="188" hidden="1" customWidth="1"/>
    <col min="5900" max="5900" width="10.28515625" style="188" customWidth="1"/>
    <col min="5901" max="6139" width="11.42578125" style="188"/>
    <col min="6140" max="6140" width="18.140625" style="188" customWidth="1"/>
    <col min="6141" max="6142" width="7.28515625" style="188" bestFit="1" customWidth="1"/>
    <col min="6143" max="6144" width="7.28515625" style="188" customWidth="1"/>
    <col min="6145" max="6146" width="7.28515625" style="188" bestFit="1" customWidth="1"/>
    <col min="6147" max="6149" width="7.28515625" style="188" customWidth="1"/>
    <col min="6150" max="6155" width="0" style="188" hidden="1" customWidth="1"/>
    <col min="6156" max="6156" width="10.28515625" style="188" customWidth="1"/>
    <col min="6157" max="6395" width="11.42578125" style="188"/>
    <col min="6396" max="6396" width="18.140625" style="188" customWidth="1"/>
    <col min="6397" max="6398" width="7.28515625" style="188" bestFit="1" customWidth="1"/>
    <col min="6399" max="6400" width="7.28515625" style="188" customWidth="1"/>
    <col min="6401" max="6402" width="7.28515625" style="188" bestFit="1" customWidth="1"/>
    <col min="6403" max="6405" width="7.28515625" style="188" customWidth="1"/>
    <col min="6406" max="6411" width="0" style="188" hidden="1" customWidth="1"/>
    <col min="6412" max="6412" width="10.28515625" style="188" customWidth="1"/>
    <col min="6413" max="6651" width="11.42578125" style="188"/>
    <col min="6652" max="6652" width="18.140625" style="188" customWidth="1"/>
    <col min="6653" max="6654" width="7.28515625" style="188" bestFit="1" customWidth="1"/>
    <col min="6655" max="6656" width="7.28515625" style="188" customWidth="1"/>
    <col min="6657" max="6658" width="7.28515625" style="188" bestFit="1" customWidth="1"/>
    <col min="6659" max="6661" width="7.28515625" style="188" customWidth="1"/>
    <col min="6662" max="6667" width="0" style="188" hidden="1" customWidth="1"/>
    <col min="6668" max="6668" width="10.28515625" style="188" customWidth="1"/>
    <col min="6669" max="6907" width="11.42578125" style="188"/>
    <col min="6908" max="6908" width="18.140625" style="188" customWidth="1"/>
    <col min="6909" max="6910" width="7.28515625" style="188" bestFit="1" customWidth="1"/>
    <col min="6911" max="6912" width="7.28515625" style="188" customWidth="1"/>
    <col min="6913" max="6914" width="7.28515625" style="188" bestFit="1" customWidth="1"/>
    <col min="6915" max="6917" width="7.28515625" style="188" customWidth="1"/>
    <col min="6918" max="6923" width="0" style="188" hidden="1" customWidth="1"/>
    <col min="6924" max="6924" width="10.28515625" style="188" customWidth="1"/>
    <col min="6925" max="7163" width="11.42578125" style="188"/>
    <col min="7164" max="7164" width="18.140625" style="188" customWidth="1"/>
    <col min="7165" max="7166" width="7.28515625" style="188" bestFit="1" customWidth="1"/>
    <col min="7167" max="7168" width="7.28515625" style="188" customWidth="1"/>
    <col min="7169" max="7170" width="7.28515625" style="188" bestFit="1" customWidth="1"/>
    <col min="7171" max="7173" width="7.28515625" style="188" customWidth="1"/>
    <col min="7174" max="7179" width="0" style="188" hidden="1" customWidth="1"/>
    <col min="7180" max="7180" width="10.28515625" style="188" customWidth="1"/>
    <col min="7181" max="7419" width="11.42578125" style="188"/>
    <col min="7420" max="7420" width="18.140625" style="188" customWidth="1"/>
    <col min="7421" max="7422" width="7.28515625" style="188" bestFit="1" customWidth="1"/>
    <col min="7423" max="7424" width="7.28515625" style="188" customWidth="1"/>
    <col min="7425" max="7426" width="7.28515625" style="188" bestFit="1" customWidth="1"/>
    <col min="7427" max="7429" width="7.28515625" style="188" customWidth="1"/>
    <col min="7430" max="7435" width="0" style="188" hidden="1" customWidth="1"/>
    <col min="7436" max="7436" width="10.28515625" style="188" customWidth="1"/>
    <col min="7437" max="7675" width="11.42578125" style="188"/>
    <col min="7676" max="7676" width="18.140625" style="188" customWidth="1"/>
    <col min="7677" max="7678" width="7.28515625" style="188" bestFit="1" customWidth="1"/>
    <col min="7679" max="7680" width="7.28515625" style="188" customWidth="1"/>
    <col min="7681" max="7682" width="7.28515625" style="188" bestFit="1" customWidth="1"/>
    <col min="7683" max="7685" width="7.28515625" style="188" customWidth="1"/>
    <col min="7686" max="7691" width="0" style="188" hidden="1" customWidth="1"/>
    <col min="7692" max="7692" width="10.28515625" style="188" customWidth="1"/>
    <col min="7693" max="7931" width="11.42578125" style="188"/>
    <col min="7932" max="7932" width="18.140625" style="188" customWidth="1"/>
    <col min="7933" max="7934" width="7.28515625" style="188" bestFit="1" customWidth="1"/>
    <col min="7935" max="7936" width="7.28515625" style="188" customWidth="1"/>
    <col min="7937" max="7938" width="7.28515625" style="188" bestFit="1" customWidth="1"/>
    <col min="7939" max="7941" width="7.28515625" style="188" customWidth="1"/>
    <col min="7942" max="7947" width="0" style="188" hidden="1" customWidth="1"/>
    <col min="7948" max="7948" width="10.28515625" style="188" customWidth="1"/>
    <col min="7949" max="8187" width="11.42578125" style="188"/>
    <col min="8188" max="8188" width="18.140625" style="188" customWidth="1"/>
    <col min="8189" max="8190" width="7.28515625" style="188" bestFit="1" customWidth="1"/>
    <col min="8191" max="8192" width="7.28515625" style="188" customWidth="1"/>
    <col min="8193" max="8194" width="7.28515625" style="188" bestFit="1" customWidth="1"/>
    <col min="8195" max="8197" width="7.28515625" style="188" customWidth="1"/>
    <col min="8198" max="8203" width="0" style="188" hidden="1" customWidth="1"/>
    <col min="8204" max="8204" width="10.28515625" style="188" customWidth="1"/>
    <col min="8205" max="8443" width="11.42578125" style="188"/>
    <col min="8444" max="8444" width="18.140625" style="188" customWidth="1"/>
    <col min="8445" max="8446" width="7.28515625" style="188" bestFit="1" customWidth="1"/>
    <col min="8447" max="8448" width="7.28515625" style="188" customWidth="1"/>
    <col min="8449" max="8450" width="7.28515625" style="188" bestFit="1" customWidth="1"/>
    <col min="8451" max="8453" width="7.28515625" style="188" customWidth="1"/>
    <col min="8454" max="8459" width="0" style="188" hidden="1" customWidth="1"/>
    <col min="8460" max="8460" width="10.28515625" style="188" customWidth="1"/>
    <col min="8461" max="8699" width="11.42578125" style="188"/>
    <col min="8700" max="8700" width="18.140625" style="188" customWidth="1"/>
    <col min="8701" max="8702" width="7.28515625" style="188" bestFit="1" customWidth="1"/>
    <col min="8703" max="8704" width="7.28515625" style="188" customWidth="1"/>
    <col min="8705" max="8706" width="7.28515625" style="188" bestFit="1" customWidth="1"/>
    <col min="8707" max="8709" width="7.28515625" style="188" customWidth="1"/>
    <col min="8710" max="8715" width="0" style="188" hidden="1" customWidth="1"/>
    <col min="8716" max="8716" width="10.28515625" style="188" customWidth="1"/>
    <col min="8717" max="8955" width="11.42578125" style="188"/>
    <col min="8956" max="8956" width="18.140625" style="188" customWidth="1"/>
    <col min="8957" max="8958" width="7.28515625" style="188" bestFit="1" customWidth="1"/>
    <col min="8959" max="8960" width="7.28515625" style="188" customWidth="1"/>
    <col min="8961" max="8962" width="7.28515625" style="188" bestFit="1" customWidth="1"/>
    <col min="8963" max="8965" width="7.28515625" style="188" customWidth="1"/>
    <col min="8966" max="8971" width="0" style="188" hidden="1" customWidth="1"/>
    <col min="8972" max="8972" width="10.28515625" style="188" customWidth="1"/>
    <col min="8973" max="9211" width="11.42578125" style="188"/>
    <col min="9212" max="9212" width="18.140625" style="188" customWidth="1"/>
    <col min="9213" max="9214" width="7.28515625" style="188" bestFit="1" customWidth="1"/>
    <col min="9215" max="9216" width="7.28515625" style="188" customWidth="1"/>
    <col min="9217" max="9218" width="7.28515625" style="188" bestFit="1" customWidth="1"/>
    <col min="9219" max="9221" width="7.28515625" style="188" customWidth="1"/>
    <col min="9222" max="9227" width="0" style="188" hidden="1" customWidth="1"/>
    <col min="9228" max="9228" width="10.28515625" style="188" customWidth="1"/>
    <col min="9229" max="9467" width="11.42578125" style="188"/>
    <col min="9468" max="9468" width="18.140625" style="188" customWidth="1"/>
    <col min="9469" max="9470" width="7.28515625" style="188" bestFit="1" customWidth="1"/>
    <col min="9471" max="9472" width="7.28515625" style="188" customWidth="1"/>
    <col min="9473" max="9474" width="7.28515625" style="188" bestFit="1" customWidth="1"/>
    <col min="9475" max="9477" width="7.28515625" style="188" customWidth="1"/>
    <col min="9478" max="9483" width="0" style="188" hidden="1" customWidth="1"/>
    <col min="9484" max="9484" width="10.28515625" style="188" customWidth="1"/>
    <col min="9485" max="9723" width="11.42578125" style="188"/>
    <col min="9724" max="9724" width="18.140625" style="188" customWidth="1"/>
    <col min="9725" max="9726" width="7.28515625" style="188" bestFit="1" customWidth="1"/>
    <col min="9727" max="9728" width="7.28515625" style="188" customWidth="1"/>
    <col min="9729" max="9730" width="7.28515625" style="188" bestFit="1" customWidth="1"/>
    <col min="9731" max="9733" width="7.28515625" style="188" customWidth="1"/>
    <col min="9734" max="9739" width="0" style="188" hidden="1" customWidth="1"/>
    <col min="9740" max="9740" width="10.28515625" style="188" customWidth="1"/>
    <col min="9741" max="9979" width="11.42578125" style="188"/>
    <col min="9980" max="9980" width="18.140625" style="188" customWidth="1"/>
    <col min="9981" max="9982" width="7.28515625" style="188" bestFit="1" customWidth="1"/>
    <col min="9983" max="9984" width="7.28515625" style="188" customWidth="1"/>
    <col min="9985" max="9986" width="7.28515625" style="188" bestFit="1" customWidth="1"/>
    <col min="9987" max="9989" width="7.28515625" style="188" customWidth="1"/>
    <col min="9990" max="9995" width="0" style="188" hidden="1" customWidth="1"/>
    <col min="9996" max="9996" width="10.28515625" style="188" customWidth="1"/>
    <col min="9997" max="10235" width="11.42578125" style="188"/>
    <col min="10236" max="10236" width="18.140625" style="188" customWidth="1"/>
    <col min="10237" max="10238" width="7.28515625" style="188" bestFit="1" customWidth="1"/>
    <col min="10239" max="10240" width="7.28515625" style="188" customWidth="1"/>
    <col min="10241" max="10242" width="7.28515625" style="188" bestFit="1" customWidth="1"/>
    <col min="10243" max="10245" width="7.28515625" style="188" customWidth="1"/>
    <col min="10246" max="10251" width="0" style="188" hidden="1" customWidth="1"/>
    <col min="10252" max="10252" width="10.28515625" style="188" customWidth="1"/>
    <col min="10253" max="10491" width="11.42578125" style="188"/>
    <col min="10492" max="10492" width="18.140625" style="188" customWidth="1"/>
    <col min="10493" max="10494" width="7.28515625" style="188" bestFit="1" customWidth="1"/>
    <col min="10495" max="10496" width="7.28515625" style="188" customWidth="1"/>
    <col min="10497" max="10498" width="7.28515625" style="188" bestFit="1" customWidth="1"/>
    <col min="10499" max="10501" width="7.28515625" style="188" customWidth="1"/>
    <col min="10502" max="10507" width="0" style="188" hidden="1" customWidth="1"/>
    <col min="10508" max="10508" width="10.28515625" style="188" customWidth="1"/>
    <col min="10509" max="10747" width="11.42578125" style="188"/>
    <col min="10748" max="10748" width="18.140625" style="188" customWidth="1"/>
    <col min="10749" max="10750" width="7.28515625" style="188" bestFit="1" customWidth="1"/>
    <col min="10751" max="10752" width="7.28515625" style="188" customWidth="1"/>
    <col min="10753" max="10754" width="7.28515625" style="188" bestFit="1" customWidth="1"/>
    <col min="10755" max="10757" width="7.28515625" style="188" customWidth="1"/>
    <col min="10758" max="10763" width="0" style="188" hidden="1" customWidth="1"/>
    <col min="10764" max="10764" width="10.28515625" style="188" customWidth="1"/>
    <col min="10765" max="11003" width="11.42578125" style="188"/>
    <col min="11004" max="11004" width="18.140625" style="188" customWidth="1"/>
    <col min="11005" max="11006" width="7.28515625" style="188" bestFit="1" customWidth="1"/>
    <col min="11007" max="11008" width="7.28515625" style="188" customWidth="1"/>
    <col min="11009" max="11010" width="7.28515625" style="188" bestFit="1" customWidth="1"/>
    <col min="11011" max="11013" width="7.28515625" style="188" customWidth="1"/>
    <col min="11014" max="11019" width="0" style="188" hidden="1" customWidth="1"/>
    <col min="11020" max="11020" width="10.28515625" style="188" customWidth="1"/>
    <col min="11021" max="11259" width="11.42578125" style="188"/>
    <col min="11260" max="11260" width="18.140625" style="188" customWidth="1"/>
    <col min="11261" max="11262" width="7.28515625" style="188" bestFit="1" customWidth="1"/>
    <col min="11263" max="11264" width="7.28515625" style="188" customWidth="1"/>
    <col min="11265" max="11266" width="7.28515625" style="188" bestFit="1" customWidth="1"/>
    <col min="11267" max="11269" width="7.28515625" style="188" customWidth="1"/>
    <col min="11270" max="11275" width="0" style="188" hidden="1" customWidth="1"/>
    <col min="11276" max="11276" width="10.28515625" style="188" customWidth="1"/>
    <col min="11277" max="11515" width="11.42578125" style="188"/>
    <col min="11516" max="11516" width="18.140625" style="188" customWidth="1"/>
    <col min="11517" max="11518" width="7.28515625" style="188" bestFit="1" customWidth="1"/>
    <col min="11519" max="11520" width="7.28515625" style="188" customWidth="1"/>
    <col min="11521" max="11522" width="7.28515625" style="188" bestFit="1" customWidth="1"/>
    <col min="11523" max="11525" width="7.28515625" style="188" customWidth="1"/>
    <col min="11526" max="11531" width="0" style="188" hidden="1" customWidth="1"/>
    <col min="11532" max="11532" width="10.28515625" style="188" customWidth="1"/>
    <col min="11533" max="11771" width="11.42578125" style="188"/>
    <col min="11772" max="11772" width="18.140625" style="188" customWidth="1"/>
    <col min="11773" max="11774" width="7.28515625" style="188" bestFit="1" customWidth="1"/>
    <col min="11775" max="11776" width="7.28515625" style="188" customWidth="1"/>
    <col min="11777" max="11778" width="7.28515625" style="188" bestFit="1" customWidth="1"/>
    <col min="11779" max="11781" width="7.28515625" style="188" customWidth="1"/>
    <col min="11782" max="11787" width="0" style="188" hidden="1" customWidth="1"/>
    <col min="11788" max="11788" width="10.28515625" style="188" customWidth="1"/>
    <col min="11789" max="12027" width="11.42578125" style="188"/>
    <col min="12028" max="12028" width="18.140625" style="188" customWidth="1"/>
    <col min="12029" max="12030" width="7.28515625" style="188" bestFit="1" customWidth="1"/>
    <col min="12031" max="12032" width="7.28515625" style="188" customWidth="1"/>
    <col min="12033" max="12034" width="7.28515625" style="188" bestFit="1" customWidth="1"/>
    <col min="12035" max="12037" width="7.28515625" style="188" customWidth="1"/>
    <col min="12038" max="12043" width="0" style="188" hidden="1" customWidth="1"/>
    <col min="12044" max="12044" width="10.28515625" style="188" customWidth="1"/>
    <col min="12045" max="12283" width="11.42578125" style="188"/>
    <col min="12284" max="12284" width="18.140625" style="188" customWidth="1"/>
    <col min="12285" max="12286" width="7.28515625" style="188" bestFit="1" customWidth="1"/>
    <col min="12287" max="12288" width="7.28515625" style="188" customWidth="1"/>
    <col min="12289" max="12290" width="7.28515625" style="188" bestFit="1" customWidth="1"/>
    <col min="12291" max="12293" width="7.28515625" style="188" customWidth="1"/>
    <col min="12294" max="12299" width="0" style="188" hidden="1" customWidth="1"/>
    <col min="12300" max="12300" width="10.28515625" style="188" customWidth="1"/>
    <col min="12301" max="12539" width="11.42578125" style="188"/>
    <col min="12540" max="12540" width="18.140625" style="188" customWidth="1"/>
    <col min="12541" max="12542" width="7.28515625" style="188" bestFit="1" customWidth="1"/>
    <col min="12543" max="12544" width="7.28515625" style="188" customWidth="1"/>
    <col min="12545" max="12546" width="7.28515625" style="188" bestFit="1" customWidth="1"/>
    <col min="12547" max="12549" width="7.28515625" style="188" customWidth="1"/>
    <col min="12550" max="12555" width="0" style="188" hidden="1" customWidth="1"/>
    <col min="12556" max="12556" width="10.28515625" style="188" customWidth="1"/>
    <col min="12557" max="12795" width="11.42578125" style="188"/>
    <col min="12796" max="12796" width="18.140625" style="188" customWidth="1"/>
    <col min="12797" max="12798" width="7.28515625" style="188" bestFit="1" customWidth="1"/>
    <col min="12799" max="12800" width="7.28515625" style="188" customWidth="1"/>
    <col min="12801" max="12802" width="7.28515625" style="188" bestFit="1" customWidth="1"/>
    <col min="12803" max="12805" width="7.28515625" style="188" customWidth="1"/>
    <col min="12806" max="12811" width="0" style="188" hidden="1" customWidth="1"/>
    <col min="12812" max="12812" width="10.28515625" style="188" customWidth="1"/>
    <col min="12813" max="13051" width="11.42578125" style="188"/>
    <col min="13052" max="13052" width="18.140625" style="188" customWidth="1"/>
    <col min="13053" max="13054" width="7.28515625" style="188" bestFit="1" customWidth="1"/>
    <col min="13055" max="13056" width="7.28515625" style="188" customWidth="1"/>
    <col min="13057" max="13058" width="7.28515625" style="188" bestFit="1" customWidth="1"/>
    <col min="13059" max="13061" width="7.28515625" style="188" customWidth="1"/>
    <col min="13062" max="13067" width="0" style="188" hidden="1" customWidth="1"/>
    <col min="13068" max="13068" width="10.28515625" style="188" customWidth="1"/>
    <col min="13069" max="13307" width="11.42578125" style="188"/>
    <col min="13308" max="13308" width="18.140625" style="188" customWidth="1"/>
    <col min="13309" max="13310" width="7.28515625" style="188" bestFit="1" customWidth="1"/>
    <col min="13311" max="13312" width="7.28515625" style="188" customWidth="1"/>
    <col min="13313" max="13314" width="7.28515625" style="188" bestFit="1" customWidth="1"/>
    <col min="13315" max="13317" width="7.28515625" style="188" customWidth="1"/>
    <col min="13318" max="13323" width="0" style="188" hidden="1" customWidth="1"/>
    <col min="13324" max="13324" width="10.28515625" style="188" customWidth="1"/>
    <col min="13325" max="13563" width="11.42578125" style="188"/>
    <col min="13564" max="13564" width="18.140625" style="188" customWidth="1"/>
    <col min="13565" max="13566" width="7.28515625" style="188" bestFit="1" customWidth="1"/>
    <col min="13567" max="13568" width="7.28515625" style="188" customWidth="1"/>
    <col min="13569" max="13570" width="7.28515625" style="188" bestFit="1" customWidth="1"/>
    <col min="13571" max="13573" width="7.28515625" style="188" customWidth="1"/>
    <col min="13574" max="13579" width="0" style="188" hidden="1" customWidth="1"/>
    <col min="13580" max="13580" width="10.28515625" style="188" customWidth="1"/>
    <col min="13581" max="13819" width="11.42578125" style="188"/>
    <col min="13820" max="13820" width="18.140625" style="188" customWidth="1"/>
    <col min="13821" max="13822" width="7.28515625" style="188" bestFit="1" customWidth="1"/>
    <col min="13823" max="13824" width="7.28515625" style="188" customWidth="1"/>
    <col min="13825" max="13826" width="7.28515625" style="188" bestFit="1" customWidth="1"/>
    <col min="13827" max="13829" width="7.28515625" style="188" customWidth="1"/>
    <col min="13830" max="13835" width="0" style="188" hidden="1" customWidth="1"/>
    <col min="13836" max="13836" width="10.28515625" style="188" customWidth="1"/>
    <col min="13837" max="14075" width="11.42578125" style="188"/>
    <col min="14076" max="14076" width="18.140625" style="188" customWidth="1"/>
    <col min="14077" max="14078" width="7.28515625" style="188" bestFit="1" customWidth="1"/>
    <col min="14079" max="14080" width="7.28515625" style="188" customWidth="1"/>
    <col min="14081" max="14082" width="7.28515625" style="188" bestFit="1" customWidth="1"/>
    <col min="14083" max="14085" width="7.28515625" style="188" customWidth="1"/>
    <col min="14086" max="14091" width="0" style="188" hidden="1" customWidth="1"/>
    <col min="14092" max="14092" width="10.28515625" style="188" customWidth="1"/>
    <col min="14093" max="14331" width="11.42578125" style="188"/>
    <col min="14332" max="14332" width="18.140625" style="188" customWidth="1"/>
    <col min="14333" max="14334" width="7.28515625" style="188" bestFit="1" customWidth="1"/>
    <col min="14335" max="14336" width="7.28515625" style="188" customWidth="1"/>
    <col min="14337" max="14338" width="7.28515625" style="188" bestFit="1" customWidth="1"/>
    <col min="14339" max="14341" width="7.28515625" style="188" customWidth="1"/>
    <col min="14342" max="14347" width="0" style="188" hidden="1" customWidth="1"/>
    <col min="14348" max="14348" width="10.28515625" style="188" customWidth="1"/>
    <col min="14349" max="14587" width="11.42578125" style="188"/>
    <col min="14588" max="14588" width="18.140625" style="188" customWidth="1"/>
    <col min="14589" max="14590" width="7.28515625" style="188" bestFit="1" customWidth="1"/>
    <col min="14591" max="14592" width="7.28515625" style="188" customWidth="1"/>
    <col min="14593" max="14594" width="7.28515625" style="188" bestFit="1" customWidth="1"/>
    <col min="14595" max="14597" width="7.28515625" style="188" customWidth="1"/>
    <col min="14598" max="14603" width="0" style="188" hidden="1" customWidth="1"/>
    <col min="14604" max="14604" width="10.28515625" style="188" customWidth="1"/>
    <col min="14605" max="14843" width="11.42578125" style="188"/>
    <col min="14844" max="14844" width="18.140625" style="188" customWidth="1"/>
    <col min="14845" max="14846" width="7.28515625" style="188" bestFit="1" customWidth="1"/>
    <col min="14847" max="14848" width="7.28515625" style="188" customWidth="1"/>
    <col min="14849" max="14850" width="7.28515625" style="188" bestFit="1" customWidth="1"/>
    <col min="14851" max="14853" width="7.28515625" style="188" customWidth="1"/>
    <col min="14854" max="14859" width="0" style="188" hidden="1" customWidth="1"/>
    <col min="14860" max="14860" width="10.28515625" style="188" customWidth="1"/>
    <col min="14861" max="15099" width="11.42578125" style="188"/>
    <col min="15100" max="15100" width="18.140625" style="188" customWidth="1"/>
    <col min="15101" max="15102" width="7.28515625" style="188" bestFit="1" customWidth="1"/>
    <col min="15103" max="15104" width="7.28515625" style="188" customWidth="1"/>
    <col min="15105" max="15106" width="7.28515625" style="188" bestFit="1" customWidth="1"/>
    <col min="15107" max="15109" width="7.28515625" style="188" customWidth="1"/>
    <col min="15110" max="15115" width="0" style="188" hidden="1" customWidth="1"/>
    <col min="15116" max="15116" width="10.28515625" style="188" customWidth="1"/>
    <col min="15117" max="15355" width="11.42578125" style="188"/>
    <col min="15356" max="15356" width="18.140625" style="188" customWidth="1"/>
    <col min="15357" max="15358" width="7.28515625" style="188" bestFit="1" customWidth="1"/>
    <col min="15359" max="15360" width="7.28515625" style="188" customWidth="1"/>
    <col min="15361" max="15362" width="7.28515625" style="188" bestFit="1" customWidth="1"/>
    <col min="15363" max="15365" width="7.28515625" style="188" customWidth="1"/>
    <col min="15366" max="15371" width="0" style="188" hidden="1" customWidth="1"/>
    <col min="15372" max="15372" width="10.28515625" style="188" customWidth="1"/>
    <col min="15373" max="15611" width="11.42578125" style="188"/>
    <col min="15612" max="15612" width="18.140625" style="188" customWidth="1"/>
    <col min="15613" max="15614" width="7.28515625" style="188" bestFit="1" customWidth="1"/>
    <col min="15615" max="15616" width="7.28515625" style="188" customWidth="1"/>
    <col min="15617" max="15618" width="7.28515625" style="188" bestFit="1" customWidth="1"/>
    <col min="15619" max="15621" width="7.28515625" style="188" customWidth="1"/>
    <col min="15622" max="15627" width="0" style="188" hidden="1" customWidth="1"/>
    <col min="15628" max="15628" width="10.28515625" style="188" customWidth="1"/>
    <col min="15629" max="15867" width="11.42578125" style="188"/>
    <col min="15868" max="15868" width="18.140625" style="188" customWidth="1"/>
    <col min="15869" max="15870" width="7.28515625" style="188" bestFit="1" customWidth="1"/>
    <col min="15871" max="15872" width="7.28515625" style="188" customWidth="1"/>
    <col min="15873" max="15874" width="7.28515625" style="188" bestFit="1" customWidth="1"/>
    <col min="15875" max="15877" width="7.28515625" style="188" customWidth="1"/>
    <col min="15878" max="15883" width="0" style="188" hidden="1" customWidth="1"/>
    <col min="15884" max="15884" width="10.28515625" style="188" customWidth="1"/>
    <col min="15885" max="16123" width="11.42578125" style="188"/>
    <col min="16124" max="16124" width="18.140625" style="188" customWidth="1"/>
    <col min="16125" max="16126" width="7.28515625" style="188" bestFit="1" customWidth="1"/>
    <col min="16127" max="16128" width="7.28515625" style="188" customWidth="1"/>
    <col min="16129" max="16130" width="7.28515625" style="188" bestFit="1" customWidth="1"/>
    <col min="16131" max="16133" width="7.28515625" style="188" customWidth="1"/>
    <col min="16134" max="16139" width="0" style="188" hidden="1" customWidth="1"/>
    <col min="16140" max="16140" width="10.28515625" style="188" customWidth="1"/>
    <col min="16141" max="16384" width="11.42578125" style="188"/>
  </cols>
  <sheetData>
    <row r="1" spans="1:16" s="189" customFormat="1" x14ac:dyDescent="0.2"/>
    <row r="2" spans="1:16" s="189" customFormat="1" x14ac:dyDescent="0.2">
      <c r="A2" s="216" t="s">
        <v>119</v>
      </c>
    </row>
    <row r="3" spans="1:16" s="189" customFormat="1" x14ac:dyDescent="0.2">
      <c r="A3" s="216" t="s">
        <v>120</v>
      </c>
    </row>
    <row r="4" spans="1:16" s="189" customFormat="1" x14ac:dyDescent="0.2"/>
    <row r="5" spans="1:16" s="189" customFormat="1" ht="12.75" x14ac:dyDescent="0.2">
      <c r="B5" s="418" t="s">
        <v>95</v>
      </c>
      <c r="C5" s="418"/>
      <c r="D5" s="418"/>
      <c r="E5" s="418"/>
      <c r="F5" s="418"/>
      <c r="G5" s="418"/>
      <c r="H5" s="418"/>
      <c r="I5" s="418"/>
      <c r="J5" s="418"/>
      <c r="K5" s="418"/>
      <c r="M5" s="400" t="s">
        <v>597</v>
      </c>
      <c r="O5" s="370"/>
    </row>
    <row r="6" spans="1:16" s="189" customFormat="1" ht="12.75" x14ac:dyDescent="0.2">
      <c r="B6" s="431" t="str">
        <f>'Solicitudes Regiones'!$B$6:$P$6</f>
        <v>Acumuladas de julio de 2008 a enero de 2018</v>
      </c>
      <c r="C6" s="431"/>
      <c r="D6" s="431"/>
      <c r="E6" s="431"/>
      <c r="F6" s="431"/>
      <c r="G6" s="431"/>
      <c r="H6" s="431"/>
      <c r="I6" s="431"/>
      <c r="J6" s="431"/>
      <c r="K6" s="431"/>
    </row>
    <row r="7" spans="1:16" x14ac:dyDescent="0.2">
      <c r="B7" s="190"/>
    </row>
    <row r="8" spans="1:16" ht="15" customHeight="1" x14ac:dyDescent="0.2">
      <c r="B8" s="446" t="s">
        <v>71</v>
      </c>
      <c r="C8" s="446"/>
      <c r="D8" s="446"/>
      <c r="E8" s="446"/>
      <c r="F8" s="446"/>
      <c r="G8" s="446"/>
      <c r="H8" s="446"/>
      <c r="I8" s="446"/>
      <c r="J8" s="446"/>
      <c r="K8" s="446"/>
      <c r="L8" s="201"/>
    </row>
    <row r="9" spans="1:16" ht="21" customHeight="1" x14ac:dyDescent="0.2">
      <c r="B9" s="446" t="s">
        <v>72</v>
      </c>
      <c r="C9" s="446" t="s">
        <v>2</v>
      </c>
      <c r="D9" s="446"/>
      <c r="E9" s="446"/>
      <c r="F9" s="446"/>
      <c r="G9" s="446"/>
      <c r="H9" s="446"/>
      <c r="I9" s="446"/>
      <c r="J9" s="446"/>
      <c r="K9" s="446"/>
    </row>
    <row r="10" spans="1:16" ht="24" x14ac:dyDescent="0.2">
      <c r="B10" s="446"/>
      <c r="C10" s="185" t="s">
        <v>73</v>
      </c>
      <c r="D10" s="185" t="s">
        <v>74</v>
      </c>
      <c r="E10" s="185" t="s">
        <v>75</v>
      </c>
      <c r="F10" s="185" t="s">
        <v>76</v>
      </c>
      <c r="G10" s="185" t="s">
        <v>8</v>
      </c>
      <c r="H10" s="185" t="s">
        <v>77</v>
      </c>
      <c r="I10" s="185" t="s">
        <v>78</v>
      </c>
      <c r="J10" s="185" t="s">
        <v>79</v>
      </c>
      <c r="K10" s="186" t="s">
        <v>44</v>
      </c>
    </row>
    <row r="11" spans="1:16" x14ac:dyDescent="0.2">
      <c r="B11" s="180" t="s">
        <v>149</v>
      </c>
      <c r="C11" s="180">
        <v>3460</v>
      </c>
      <c r="D11" s="180">
        <v>2176</v>
      </c>
      <c r="E11" s="180">
        <f>C11+D11</f>
        <v>5636</v>
      </c>
      <c r="F11" s="181">
        <f>E11/$E$18</f>
        <v>0.64990774907749083</v>
      </c>
      <c r="G11" s="180">
        <v>11547</v>
      </c>
      <c r="H11" s="180">
        <v>868</v>
      </c>
      <c r="I11" s="180">
        <f>G11+H11</f>
        <v>12415</v>
      </c>
      <c r="J11" s="181">
        <f>I11/$I$18</f>
        <v>0.71655315710492906</v>
      </c>
      <c r="K11" s="180">
        <f t="shared" ref="K11:K17" si="0">E11+I11</f>
        <v>18051</v>
      </c>
      <c r="P11" s="193"/>
    </row>
    <row r="12" spans="1:16" x14ac:dyDescent="0.2">
      <c r="B12" s="180" t="s">
        <v>88</v>
      </c>
      <c r="C12" s="180">
        <v>972</v>
      </c>
      <c r="D12" s="180">
        <v>1138</v>
      </c>
      <c r="E12" s="180">
        <f t="shared" ref="E12:E17" si="1">C12+D12</f>
        <v>2110</v>
      </c>
      <c r="F12" s="181">
        <f t="shared" ref="F12:F17" si="2">E12/$E$18</f>
        <v>0.24331180811808117</v>
      </c>
      <c r="G12" s="180">
        <v>3091</v>
      </c>
      <c r="H12" s="180">
        <v>407</v>
      </c>
      <c r="I12" s="180">
        <f t="shared" ref="I12:I17" si="3">G12+H12</f>
        <v>3498</v>
      </c>
      <c r="J12" s="181">
        <f t="shared" ref="J12:J17" si="4">I12/$I$18</f>
        <v>0.2018931086228789</v>
      </c>
      <c r="K12" s="180">
        <f t="shared" si="0"/>
        <v>5608</v>
      </c>
      <c r="P12" s="193"/>
    </row>
    <row r="13" spans="1:16" x14ac:dyDescent="0.2">
      <c r="B13" s="180" t="s">
        <v>89</v>
      </c>
      <c r="C13" s="180">
        <v>236</v>
      </c>
      <c r="D13" s="180">
        <v>145</v>
      </c>
      <c r="E13" s="180">
        <f t="shared" si="1"/>
        <v>381</v>
      </c>
      <c r="F13" s="181">
        <f t="shared" si="2"/>
        <v>4.3934501845018452E-2</v>
      </c>
      <c r="G13" s="180">
        <v>644</v>
      </c>
      <c r="H13" s="180">
        <v>59</v>
      </c>
      <c r="I13" s="180">
        <f t="shared" si="3"/>
        <v>703</v>
      </c>
      <c r="J13" s="181">
        <f t="shared" si="4"/>
        <v>4.0574858594020546E-2</v>
      </c>
      <c r="K13" s="180">
        <f t="shared" si="0"/>
        <v>1084</v>
      </c>
      <c r="P13" s="193"/>
    </row>
    <row r="14" spans="1:16" x14ac:dyDescent="0.2">
      <c r="B14" s="180" t="s">
        <v>90</v>
      </c>
      <c r="C14" s="180">
        <v>52</v>
      </c>
      <c r="D14" s="180">
        <v>37</v>
      </c>
      <c r="E14" s="180">
        <f t="shared" si="1"/>
        <v>89</v>
      </c>
      <c r="F14" s="181">
        <f t="shared" si="2"/>
        <v>1.0262915129151291E-2</v>
      </c>
      <c r="G14" s="180">
        <v>53</v>
      </c>
      <c r="H14" s="180">
        <v>9</v>
      </c>
      <c r="I14" s="180">
        <f t="shared" si="3"/>
        <v>62</v>
      </c>
      <c r="J14" s="181">
        <f t="shared" si="4"/>
        <v>3.5784370310515986E-3</v>
      </c>
      <c r="K14" s="180">
        <f t="shared" si="0"/>
        <v>151</v>
      </c>
      <c r="P14" s="193"/>
    </row>
    <row r="15" spans="1:16" x14ac:dyDescent="0.2">
      <c r="B15" s="180" t="s">
        <v>91</v>
      </c>
      <c r="C15" s="180">
        <v>49</v>
      </c>
      <c r="D15" s="180">
        <v>31</v>
      </c>
      <c r="E15" s="180">
        <f t="shared" si="1"/>
        <v>80</v>
      </c>
      <c r="F15" s="181">
        <f t="shared" si="2"/>
        <v>9.2250922509225092E-3</v>
      </c>
      <c r="G15" s="180">
        <v>31</v>
      </c>
      <c r="H15" s="180">
        <v>5</v>
      </c>
      <c r="I15" s="180">
        <f t="shared" si="3"/>
        <v>36</v>
      </c>
      <c r="J15" s="181">
        <f t="shared" si="4"/>
        <v>2.0778021470622184E-3</v>
      </c>
      <c r="K15" s="180">
        <f t="shared" si="0"/>
        <v>116</v>
      </c>
      <c r="P15" s="193"/>
    </row>
    <row r="16" spans="1:16" x14ac:dyDescent="0.2">
      <c r="B16" s="180" t="s">
        <v>92</v>
      </c>
      <c r="C16" s="180">
        <v>86</v>
      </c>
      <c r="D16" s="180">
        <v>81</v>
      </c>
      <c r="E16" s="180">
        <f t="shared" si="1"/>
        <v>167</v>
      </c>
      <c r="F16" s="181">
        <f t="shared" si="2"/>
        <v>1.9257380073800737E-2</v>
      </c>
      <c r="G16" s="180">
        <v>200</v>
      </c>
      <c r="H16" s="180">
        <v>18</v>
      </c>
      <c r="I16" s="180">
        <f t="shared" si="3"/>
        <v>218</v>
      </c>
      <c r="J16" s="181">
        <f t="shared" si="4"/>
        <v>1.258224633498788E-2</v>
      </c>
      <c r="K16" s="180">
        <f t="shared" si="0"/>
        <v>385</v>
      </c>
      <c r="P16" s="193"/>
    </row>
    <row r="17" spans="2:16" x14ac:dyDescent="0.2">
      <c r="B17" s="180" t="s">
        <v>93</v>
      </c>
      <c r="C17" s="180">
        <v>141</v>
      </c>
      <c r="D17" s="180">
        <v>68</v>
      </c>
      <c r="E17" s="180">
        <f t="shared" si="1"/>
        <v>209</v>
      </c>
      <c r="F17" s="181">
        <f t="shared" si="2"/>
        <v>2.4100553505535055E-2</v>
      </c>
      <c r="G17" s="180">
        <v>374</v>
      </c>
      <c r="H17" s="180">
        <v>20</v>
      </c>
      <c r="I17" s="180">
        <f t="shared" si="3"/>
        <v>394</v>
      </c>
      <c r="J17" s="181">
        <f t="shared" si="4"/>
        <v>2.2740390165069839E-2</v>
      </c>
      <c r="K17" s="180">
        <f t="shared" si="0"/>
        <v>603</v>
      </c>
      <c r="P17" s="193"/>
    </row>
    <row r="18" spans="2:16" x14ac:dyDescent="0.2">
      <c r="B18" s="182" t="s">
        <v>64</v>
      </c>
      <c r="C18" s="180">
        <f>SUM(C11:C17)</f>
        <v>4996</v>
      </c>
      <c r="D18" s="180">
        <f t="shared" ref="D18:H18" si="5">SUM(D11:D17)</f>
        <v>3676</v>
      </c>
      <c r="E18" s="182">
        <f t="shared" ref="E18" si="6">C18+D18</f>
        <v>8672</v>
      </c>
      <c r="F18" s="183">
        <f t="shared" ref="F18" si="7">E18/$E$18</f>
        <v>1</v>
      </c>
      <c r="G18" s="180">
        <f t="shared" si="5"/>
        <v>15940</v>
      </c>
      <c r="H18" s="180">
        <f t="shared" si="5"/>
        <v>1386</v>
      </c>
      <c r="I18" s="182">
        <f t="shared" ref="I18" si="8">G18+H18</f>
        <v>17326</v>
      </c>
      <c r="J18" s="184">
        <f t="shared" ref="J18" si="9">I18/$I$18</f>
        <v>1</v>
      </c>
      <c r="K18" s="182">
        <f>SUM(K11:K17)</f>
        <v>25998</v>
      </c>
      <c r="P18" s="193"/>
    </row>
    <row r="19" spans="2:16" ht="25.5" customHeight="1" x14ac:dyDescent="0.2">
      <c r="B19" s="194" t="s">
        <v>80</v>
      </c>
      <c r="C19" s="219">
        <f>+C18/$K$18</f>
        <v>0.19216862835602738</v>
      </c>
      <c r="D19" s="219">
        <f>+D18/$K$18</f>
        <v>0.14139549196092008</v>
      </c>
      <c r="E19" s="220">
        <f>C19+D19</f>
        <v>0.33356412031694749</v>
      </c>
      <c r="F19" s="220"/>
      <c r="G19" s="219">
        <f>+G18/$K$18</f>
        <v>0.61312408646818983</v>
      </c>
      <c r="H19" s="219">
        <f>+H18/$K$18</f>
        <v>5.3311793214862679E-2</v>
      </c>
      <c r="I19" s="220">
        <f>H19+G19</f>
        <v>0.66643587968305251</v>
      </c>
      <c r="J19" s="220"/>
      <c r="K19" s="220">
        <f>E19+I19</f>
        <v>1</v>
      </c>
    </row>
    <row r="20" spans="2:16" x14ac:dyDescent="0.2">
      <c r="B20" s="197"/>
      <c r="C20" s="221"/>
      <c r="D20" s="221"/>
      <c r="E20" s="222"/>
      <c r="F20" s="222"/>
      <c r="G20" s="221"/>
      <c r="H20" s="221"/>
      <c r="I20" s="222"/>
      <c r="J20" s="222"/>
      <c r="K20" s="222"/>
    </row>
    <row r="21" spans="2:16" ht="12.75" x14ac:dyDescent="0.2">
      <c r="B21" s="418" t="s">
        <v>146</v>
      </c>
      <c r="C21" s="418"/>
      <c r="D21" s="418"/>
      <c r="E21" s="418"/>
      <c r="F21" s="418"/>
      <c r="G21" s="418"/>
      <c r="H21" s="418"/>
      <c r="I21" s="418"/>
      <c r="J21" s="418"/>
      <c r="K21" s="418"/>
    </row>
    <row r="22" spans="2:16" ht="12.75" x14ac:dyDescent="0.2">
      <c r="B22" s="431" t="str">
        <f>'Solicitudes Regiones'!$B$6:$P$6</f>
        <v>Acumuladas de julio de 2008 a enero de 2018</v>
      </c>
      <c r="C22" s="431"/>
      <c r="D22" s="431"/>
      <c r="E22" s="431"/>
      <c r="F22" s="431"/>
      <c r="G22" s="431"/>
      <c r="H22" s="431"/>
      <c r="I22" s="431"/>
      <c r="J22" s="431"/>
      <c r="K22" s="431"/>
    </row>
    <row r="23" spans="2:16" x14ac:dyDescent="0.2">
      <c r="B23" s="197"/>
      <c r="C23" s="222"/>
      <c r="D23" s="222"/>
      <c r="E23" s="222"/>
      <c r="F23" s="222"/>
      <c r="G23" s="222"/>
      <c r="H23" s="222"/>
      <c r="I23" s="222"/>
      <c r="J23" s="222"/>
      <c r="K23" s="222"/>
      <c r="L23" s="239"/>
    </row>
    <row r="24" spans="2:16" ht="12.75" customHeight="1" x14ac:dyDescent="0.2">
      <c r="B24" s="446" t="s">
        <v>81</v>
      </c>
      <c r="C24" s="446"/>
      <c r="D24" s="446"/>
      <c r="E24" s="446"/>
      <c r="F24" s="446"/>
      <c r="G24" s="446"/>
      <c r="H24" s="446"/>
      <c r="I24" s="446"/>
      <c r="J24" s="446"/>
      <c r="K24" s="446"/>
      <c r="L24" s="201"/>
    </row>
    <row r="25" spans="2:16" ht="20.25" customHeight="1" x14ac:dyDescent="0.2">
      <c r="B25" s="446" t="s">
        <v>72</v>
      </c>
      <c r="C25" s="446" t="s">
        <v>2</v>
      </c>
      <c r="D25" s="446"/>
      <c r="E25" s="446"/>
      <c r="F25" s="446"/>
      <c r="G25" s="446"/>
      <c r="H25" s="446"/>
      <c r="I25" s="446"/>
      <c r="J25" s="446"/>
      <c r="K25" s="446"/>
    </row>
    <row r="26" spans="2:16" ht="21" customHeight="1" x14ac:dyDescent="0.2">
      <c r="B26" s="446"/>
      <c r="C26" s="185" t="s">
        <v>73</v>
      </c>
      <c r="D26" s="185" t="s">
        <v>74</v>
      </c>
      <c r="E26" s="185" t="s">
        <v>75</v>
      </c>
      <c r="F26" s="185" t="s">
        <v>76</v>
      </c>
      <c r="G26" s="185" t="s">
        <v>8</v>
      </c>
      <c r="H26" s="185" t="s">
        <v>77</v>
      </c>
      <c r="I26" s="185" t="s">
        <v>78</v>
      </c>
      <c r="J26" s="185" t="s">
        <v>79</v>
      </c>
      <c r="K26" s="186" t="s">
        <v>44</v>
      </c>
    </row>
    <row r="27" spans="2:16" x14ac:dyDescent="0.2">
      <c r="B27" s="180" t="s">
        <v>149</v>
      </c>
      <c r="C27" s="180">
        <v>2951</v>
      </c>
      <c r="D27" s="180">
        <v>1301</v>
      </c>
      <c r="E27" s="180">
        <f>C27+D27</f>
        <v>4252</v>
      </c>
      <c r="F27" s="181">
        <f>E27/$E$18</f>
        <v>0.49031365313653136</v>
      </c>
      <c r="G27" s="180">
        <v>8943</v>
      </c>
      <c r="H27" s="180">
        <v>643</v>
      </c>
      <c r="I27" s="180">
        <f>G27+H27</f>
        <v>9586</v>
      </c>
      <c r="J27" s="181">
        <f>I27/$I$18</f>
        <v>0.55327253838162305</v>
      </c>
      <c r="K27" s="180">
        <f t="shared" ref="K27:K33" si="10">E27+I27</f>
        <v>13838</v>
      </c>
    </row>
    <row r="28" spans="2:16" x14ac:dyDescent="0.2">
      <c r="B28" s="180" t="s">
        <v>88</v>
      </c>
      <c r="C28" s="180">
        <v>880</v>
      </c>
      <c r="D28" s="180">
        <v>686</v>
      </c>
      <c r="E28" s="180">
        <f t="shared" ref="E28:E33" si="11">C28+D28</f>
        <v>1566</v>
      </c>
      <c r="F28" s="181">
        <f t="shared" ref="F28:F33" si="12">E28/$E$18</f>
        <v>0.18058118081180813</v>
      </c>
      <c r="G28" s="180">
        <v>2545</v>
      </c>
      <c r="H28" s="180">
        <v>313</v>
      </c>
      <c r="I28" s="180">
        <f t="shared" ref="I28:I33" si="13">G28+H28</f>
        <v>2858</v>
      </c>
      <c r="J28" s="181">
        <f t="shared" ref="J28:J33" si="14">I28/$I$18</f>
        <v>0.16495440378621726</v>
      </c>
      <c r="K28" s="180">
        <f t="shared" si="10"/>
        <v>4424</v>
      </c>
    </row>
    <row r="29" spans="2:16" x14ac:dyDescent="0.2">
      <c r="B29" s="180" t="s">
        <v>89</v>
      </c>
      <c r="C29" s="180">
        <v>196</v>
      </c>
      <c r="D29" s="180">
        <v>69</v>
      </c>
      <c r="E29" s="180">
        <f t="shared" si="11"/>
        <v>265</v>
      </c>
      <c r="F29" s="181">
        <f t="shared" si="12"/>
        <v>3.0558118081180811E-2</v>
      </c>
      <c r="G29" s="180">
        <v>502</v>
      </c>
      <c r="H29" s="180">
        <v>43</v>
      </c>
      <c r="I29" s="180">
        <f t="shared" si="13"/>
        <v>545</v>
      </c>
      <c r="J29" s="181">
        <f t="shared" si="14"/>
        <v>3.1455615837469697E-2</v>
      </c>
      <c r="K29" s="180">
        <f t="shared" si="10"/>
        <v>810</v>
      </c>
    </row>
    <row r="30" spans="2:16" x14ac:dyDescent="0.2">
      <c r="B30" s="180" t="s">
        <v>90</v>
      </c>
      <c r="C30" s="180">
        <v>51</v>
      </c>
      <c r="D30" s="180">
        <v>17</v>
      </c>
      <c r="E30" s="180">
        <f t="shared" si="11"/>
        <v>68</v>
      </c>
      <c r="F30" s="181">
        <f t="shared" si="12"/>
        <v>7.8413284132841325E-3</v>
      </c>
      <c r="G30" s="180">
        <v>49</v>
      </c>
      <c r="H30" s="180">
        <v>6</v>
      </c>
      <c r="I30" s="180">
        <f t="shared" si="13"/>
        <v>55</v>
      </c>
      <c r="J30" s="181">
        <f t="shared" si="14"/>
        <v>3.1744199469006117E-3</v>
      </c>
      <c r="K30" s="180">
        <f t="shared" si="10"/>
        <v>123</v>
      </c>
    </row>
    <row r="31" spans="2:16" x14ac:dyDescent="0.2">
      <c r="B31" s="180" t="s">
        <v>91</v>
      </c>
      <c r="C31" s="180">
        <v>45</v>
      </c>
      <c r="D31" s="180">
        <v>16</v>
      </c>
      <c r="E31" s="180">
        <f t="shared" si="11"/>
        <v>61</v>
      </c>
      <c r="F31" s="181">
        <f t="shared" si="12"/>
        <v>7.0341328413284134E-3</v>
      </c>
      <c r="G31" s="180">
        <v>27</v>
      </c>
      <c r="H31" s="180">
        <v>5</v>
      </c>
      <c r="I31" s="180">
        <f t="shared" si="13"/>
        <v>32</v>
      </c>
      <c r="J31" s="181">
        <f t="shared" si="14"/>
        <v>1.8469352418330831E-3</v>
      </c>
      <c r="K31" s="180">
        <f t="shared" si="10"/>
        <v>93</v>
      </c>
    </row>
    <row r="32" spans="2:16" x14ac:dyDescent="0.2">
      <c r="B32" s="180" t="s">
        <v>92</v>
      </c>
      <c r="C32" s="180">
        <v>78</v>
      </c>
      <c r="D32" s="180">
        <v>41</v>
      </c>
      <c r="E32" s="180">
        <f t="shared" si="11"/>
        <v>119</v>
      </c>
      <c r="F32" s="181">
        <f t="shared" si="12"/>
        <v>1.3722324723247232E-2</v>
      </c>
      <c r="G32" s="180">
        <v>160</v>
      </c>
      <c r="H32" s="180">
        <v>18</v>
      </c>
      <c r="I32" s="180">
        <f t="shared" si="13"/>
        <v>178</v>
      </c>
      <c r="J32" s="181">
        <f t="shared" si="14"/>
        <v>1.0273577282696525E-2</v>
      </c>
      <c r="K32" s="180">
        <f t="shared" si="10"/>
        <v>297</v>
      </c>
    </row>
    <row r="33" spans="2:12" x14ac:dyDescent="0.2">
      <c r="B33" s="180" t="s">
        <v>93</v>
      </c>
      <c r="C33" s="180">
        <v>119</v>
      </c>
      <c r="D33" s="180">
        <v>40</v>
      </c>
      <c r="E33" s="180">
        <f t="shared" si="11"/>
        <v>159</v>
      </c>
      <c r="F33" s="181">
        <f t="shared" si="12"/>
        <v>1.8334870848708489E-2</v>
      </c>
      <c r="G33" s="180">
        <v>303</v>
      </c>
      <c r="H33" s="180">
        <v>13</v>
      </c>
      <c r="I33" s="180">
        <f t="shared" si="13"/>
        <v>316</v>
      </c>
      <c r="J33" s="181">
        <f t="shared" si="14"/>
        <v>1.8238485513101695E-2</v>
      </c>
      <c r="K33" s="180">
        <f t="shared" si="10"/>
        <v>475</v>
      </c>
    </row>
    <row r="34" spans="2:12" x14ac:dyDescent="0.2">
      <c r="B34" s="182" t="s">
        <v>64</v>
      </c>
      <c r="C34" s="180">
        <f>SUM(C27:C33)</f>
        <v>4320</v>
      </c>
      <c r="D34" s="180">
        <f>SUM(D27:D33)</f>
        <v>2170</v>
      </c>
      <c r="E34" s="182">
        <f t="shared" ref="E34" si="15">C34+D34</f>
        <v>6490</v>
      </c>
      <c r="F34" s="183">
        <f t="shared" ref="F34" si="16">E34/$E$18</f>
        <v>0.74838560885608851</v>
      </c>
      <c r="G34" s="180">
        <f>SUM(G27:G33)</f>
        <v>12529</v>
      </c>
      <c r="H34" s="180">
        <f>SUM(H27:H33)</f>
        <v>1041</v>
      </c>
      <c r="I34" s="182">
        <f t="shared" ref="I34" si="17">G34+H34</f>
        <v>13570</v>
      </c>
      <c r="J34" s="184">
        <f t="shared" ref="J34" si="18">I34/$I$18</f>
        <v>0.78321597598984183</v>
      </c>
      <c r="K34" s="182">
        <f>SUM(K27:K33)</f>
        <v>20060</v>
      </c>
    </row>
    <row r="35" spans="2:12" ht="24" x14ac:dyDescent="0.2">
      <c r="B35" s="194" t="s">
        <v>82</v>
      </c>
      <c r="C35" s="219">
        <f>+C34/$K$34</f>
        <v>0.21535393818544366</v>
      </c>
      <c r="D35" s="219">
        <f>+D34/$K$34</f>
        <v>0.10817547357926222</v>
      </c>
      <c r="E35" s="220">
        <f>C35+D35</f>
        <v>0.32352941176470584</v>
      </c>
      <c r="F35" s="220"/>
      <c r="G35" s="219">
        <f>+G34/$K$34</f>
        <v>0.62457627118644066</v>
      </c>
      <c r="H35" s="219">
        <f>+H34/$K$34</f>
        <v>5.1894317048853437E-2</v>
      </c>
      <c r="I35" s="220">
        <f>G35+H35</f>
        <v>0.67647058823529405</v>
      </c>
      <c r="J35" s="220"/>
      <c r="K35" s="220">
        <f>E35+I35</f>
        <v>0.99999999999999989</v>
      </c>
    </row>
    <row r="36" spans="2:12" x14ac:dyDescent="0.2">
      <c r="B36" s="187" t="s">
        <v>147</v>
      </c>
      <c r="L36" s="189"/>
    </row>
    <row r="37" spans="2:12" x14ac:dyDescent="0.2">
      <c r="B37" s="187" t="s">
        <v>148</v>
      </c>
      <c r="C37" s="240"/>
      <c r="D37" s="240"/>
      <c r="E37" s="240"/>
      <c r="F37" s="240"/>
      <c r="G37" s="240"/>
      <c r="H37" s="240"/>
      <c r="I37" s="240"/>
      <c r="J37" s="240"/>
      <c r="K37" s="240"/>
    </row>
    <row r="38" spans="2:12" x14ac:dyDescent="0.2">
      <c r="C38" s="241"/>
      <c r="D38" s="240"/>
      <c r="E38" s="240"/>
      <c r="F38" s="240"/>
      <c r="G38" s="240"/>
      <c r="H38" s="240"/>
      <c r="I38" s="240"/>
      <c r="J38" s="240"/>
      <c r="K38" s="240"/>
      <c r="L38" s="242"/>
    </row>
    <row r="39" spans="2:12" ht="15.75" customHeight="1" x14ac:dyDescent="0.2">
      <c r="D39" s="243"/>
      <c r="E39" s="243"/>
      <c r="F39" s="243"/>
      <c r="G39" s="243"/>
      <c r="H39" s="243"/>
      <c r="I39" s="243"/>
      <c r="J39" s="243"/>
      <c r="K39" s="243"/>
      <c r="L39" s="242"/>
    </row>
    <row r="40" spans="2:12" ht="15.75" customHeight="1" x14ac:dyDescent="0.2">
      <c r="C40" s="244"/>
      <c r="D40" s="244"/>
      <c r="E40" s="244"/>
      <c r="F40" s="244"/>
      <c r="G40" s="244"/>
      <c r="H40" s="244"/>
      <c r="I40" s="244"/>
      <c r="J40" s="244"/>
      <c r="K40" s="244"/>
      <c r="L40" s="243"/>
    </row>
    <row r="41" spans="2:12" x14ac:dyDescent="0.2">
      <c r="L41" s="189"/>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14</vt:i4>
      </vt:variant>
    </vt:vector>
  </HeadingPairs>
  <TitlesOfParts>
    <vt:vector size="46"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2018-10-17T17:52:17Z</dcterms:modified>
</cp:coreProperties>
</file>